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480" windowHeight="8010"/>
  </bookViews>
  <sheets>
    <sheet name="Toetuste jaotus" sheetId="3" r:id="rId1"/>
    <sheet name="Punktid" sheetId="1" r:id="rId2"/>
    <sheet name="Sheet2" sheetId="5" r:id="rId3"/>
  </sheets>
  <calcPr calcId="144525"/>
</workbook>
</file>

<file path=xl/calcChain.xml><?xml version="1.0" encoding="utf-8"?>
<calcChain xmlns="http://schemas.openxmlformats.org/spreadsheetml/2006/main">
  <c r="AD33" i="3" l="1"/>
  <c r="F38" i="3" l="1"/>
  <c r="F30" i="1"/>
  <c r="F52" i="1"/>
  <c r="F66" i="1"/>
  <c r="F69" i="1"/>
  <c r="F83" i="1"/>
  <c r="F109" i="1"/>
  <c r="F114" i="1"/>
  <c r="F128" i="1"/>
  <c r="F147" i="1"/>
  <c r="F159" i="1"/>
  <c r="F173" i="1"/>
  <c r="F181" i="1"/>
  <c r="F196" i="1"/>
  <c r="F225" i="1"/>
  <c r="F233" i="1"/>
  <c r="F238" i="1"/>
  <c r="F242" i="1"/>
  <c r="F260" i="1"/>
  <c r="F298" i="1"/>
  <c r="F302" i="1"/>
  <c r="F307" i="1"/>
  <c r="F332" i="1"/>
  <c r="F337" i="1"/>
  <c r="F350" i="1"/>
  <c r="H337" i="1" l="1"/>
  <c r="E337" i="1"/>
  <c r="E307" i="1"/>
  <c r="E298" i="1"/>
  <c r="H69" i="1" l="1"/>
  <c r="F41" i="3"/>
  <c r="F39" i="3"/>
  <c r="F37" i="3"/>
  <c r="E238" i="1"/>
  <c r="G29" i="3" s="1"/>
  <c r="Y23" i="3"/>
  <c r="AA23" i="3" s="1"/>
  <c r="U23" i="3"/>
  <c r="M15" i="3"/>
  <c r="Y15" i="3"/>
  <c r="H147" i="1"/>
  <c r="E147" i="1"/>
  <c r="G15" i="3" s="1"/>
  <c r="H133" i="1"/>
  <c r="W15" i="3"/>
  <c r="F133" i="1"/>
  <c r="K15" i="3" s="1"/>
  <c r="E133" i="1"/>
  <c r="E15" i="3" s="1"/>
  <c r="W6" i="3" l="1"/>
  <c r="K21" i="3"/>
  <c r="Y20" i="3"/>
  <c r="M20" i="3"/>
  <c r="E69" i="1"/>
  <c r="G20" i="3" s="1"/>
  <c r="S20" i="3"/>
  <c r="AA31" i="3"/>
  <c r="U31" i="3"/>
  <c r="AA14" i="3"/>
  <c r="AA12" i="3"/>
  <c r="AA15" i="3"/>
  <c r="AA21" i="3"/>
  <c r="AA30" i="3"/>
  <c r="AA28" i="3"/>
  <c r="AA24" i="3"/>
  <c r="AA25" i="3"/>
  <c r="AA26" i="3"/>
  <c r="AA27" i="3"/>
  <c r="U10" i="3"/>
  <c r="U16" i="3"/>
  <c r="U11" i="3"/>
  <c r="U15" i="3"/>
  <c r="U19" i="3"/>
  <c r="U17" i="3"/>
  <c r="U18" i="3"/>
  <c r="U21" i="3"/>
  <c r="U30" i="3"/>
  <c r="U28" i="3"/>
  <c r="U22" i="3"/>
  <c r="U24" i="3"/>
  <c r="U25" i="3"/>
  <c r="U29" i="3"/>
  <c r="U26" i="3"/>
  <c r="U27" i="3"/>
  <c r="H40" i="3"/>
  <c r="H61" i="1"/>
  <c r="G61" i="1"/>
  <c r="K31" i="3"/>
  <c r="O31" i="3" s="1"/>
  <c r="E31" i="3"/>
  <c r="I31" i="3" s="1"/>
  <c r="Y8" i="3"/>
  <c r="W8" i="3"/>
  <c r="Y6" i="3"/>
  <c r="M9" i="3"/>
  <c r="Y9" i="3"/>
  <c r="H260" i="1"/>
  <c r="S9" i="3" s="1"/>
  <c r="U9" i="3" s="1"/>
  <c r="E260" i="1"/>
  <c r="G9" i="3" s="1"/>
  <c r="W9" i="3"/>
  <c r="Y16" i="3"/>
  <c r="AA16" i="3" s="1"/>
  <c r="Y29" i="3"/>
  <c r="AA29" i="3" s="1"/>
  <c r="AA8" i="3" l="1"/>
  <c r="AA9" i="3"/>
  <c r="AA6" i="3"/>
  <c r="K40" i="3"/>
  <c r="H207" i="1"/>
  <c r="F207" i="1"/>
  <c r="K25" i="3" s="1"/>
  <c r="E207" i="1"/>
  <c r="Y13" i="3"/>
  <c r="AA13" i="3" s="1"/>
  <c r="H200" i="1"/>
  <c r="F200" i="1"/>
  <c r="K24" i="3" s="1"/>
  <c r="E200" i="1"/>
  <c r="Y10" i="3"/>
  <c r="AA10" i="3" s="1"/>
  <c r="Y11" i="3"/>
  <c r="AA11" i="3" s="1"/>
  <c r="H165" i="1"/>
  <c r="F165" i="1"/>
  <c r="M23" i="3" s="1"/>
  <c r="O23" i="3" s="1"/>
  <c r="E165" i="1"/>
  <c r="G23" i="3" s="1"/>
  <c r="I23" i="3" s="1"/>
  <c r="Y22" i="3"/>
  <c r="AA22" i="3" s="1"/>
  <c r="Y18" i="3"/>
  <c r="AA18" i="3" s="1"/>
  <c r="Y17" i="3"/>
  <c r="AA17" i="3" s="1"/>
  <c r="Y19" i="3"/>
  <c r="AA19" i="3" s="1"/>
  <c r="W5" i="3"/>
  <c r="Y5" i="3"/>
  <c r="W20" i="3"/>
  <c r="AA20" i="3" s="1"/>
  <c r="Y7" i="3"/>
  <c r="W7" i="3"/>
  <c r="G21" i="1"/>
  <c r="G9" i="1"/>
  <c r="G5" i="1"/>
  <c r="AA7" i="3" l="1"/>
  <c r="Y33" i="3"/>
  <c r="I40" i="3" s="1"/>
  <c r="J40" i="3" s="1"/>
  <c r="AA5" i="3"/>
  <c r="W33" i="3"/>
  <c r="L40" i="3" s="1"/>
  <c r="M40" i="3" s="1"/>
  <c r="X13" i="3" s="1"/>
  <c r="H66" i="1"/>
  <c r="Q20" i="3" s="1"/>
  <c r="U20" i="3" s="1"/>
  <c r="E66" i="1"/>
  <c r="E20" i="3" s="1"/>
  <c r="K20" i="3"/>
  <c r="AA33" i="3" l="1"/>
  <c r="G40" i="3"/>
  <c r="X20" i="3"/>
  <c r="X21" i="3"/>
  <c r="X30" i="3"/>
  <c r="X26" i="3"/>
  <c r="X31" i="3"/>
  <c r="X23" i="3"/>
  <c r="X16" i="3"/>
  <c r="X28" i="3"/>
  <c r="X5" i="3"/>
  <c r="Z31" i="3"/>
  <c r="Z23" i="3"/>
  <c r="X18" i="3"/>
  <c r="X29" i="3"/>
  <c r="X27" i="3"/>
  <c r="X9" i="3"/>
  <c r="X8" i="3"/>
  <c r="X17" i="3"/>
  <c r="X11" i="3"/>
  <c r="X19" i="3"/>
  <c r="X24" i="3"/>
  <c r="X7" i="3"/>
  <c r="X12" i="3"/>
  <c r="X15" i="3"/>
  <c r="X22" i="3"/>
  <c r="X10" i="3"/>
  <c r="X6" i="3"/>
  <c r="X25" i="3"/>
  <c r="X14" i="3"/>
  <c r="Z7" i="3"/>
  <c r="Z22" i="3"/>
  <c r="Z24" i="3"/>
  <c r="Z10" i="3"/>
  <c r="Z15" i="3"/>
  <c r="Z11" i="3"/>
  <c r="Z9" i="3"/>
  <c r="Z30" i="3"/>
  <c r="Z27" i="3"/>
  <c r="Z16" i="3"/>
  <c r="Z18" i="3"/>
  <c r="Z29" i="3"/>
  <c r="Z20" i="3"/>
  <c r="Z19" i="3"/>
  <c r="Z8" i="3"/>
  <c r="Z28" i="3"/>
  <c r="Z6" i="3"/>
  <c r="Z12" i="3"/>
  <c r="Z5" i="3"/>
  <c r="Z21" i="3"/>
  <c r="Z26" i="3"/>
  <c r="Z13" i="3"/>
  <c r="AB13" i="3" s="1"/>
  <c r="Z17" i="3"/>
  <c r="Z25" i="3"/>
  <c r="Z14" i="3"/>
  <c r="E42" i="3"/>
  <c r="AB14" i="3" l="1"/>
  <c r="AB24" i="3"/>
  <c r="AB8" i="3"/>
  <c r="AB18" i="3"/>
  <c r="AB26" i="3"/>
  <c r="AB6" i="3"/>
  <c r="AB27" i="3"/>
  <c r="AB23" i="3"/>
  <c r="AB22" i="3"/>
  <c r="AB28" i="3"/>
  <c r="AB25" i="3"/>
  <c r="AB15" i="3"/>
  <c r="AB19" i="3"/>
  <c r="AB9" i="3"/>
  <c r="AB16" i="3"/>
  <c r="AB30" i="3"/>
  <c r="AB12" i="3"/>
  <c r="AB11" i="3"/>
  <c r="AB21" i="3"/>
  <c r="AB10" i="3"/>
  <c r="AB7" i="3"/>
  <c r="AB17" i="3"/>
  <c r="AB29" i="3"/>
  <c r="AB5" i="3"/>
  <c r="AB31" i="3"/>
  <c r="AB20" i="3"/>
  <c r="H39" i="3"/>
  <c r="K39" i="3"/>
  <c r="F42" i="3"/>
  <c r="X33" i="3"/>
  <c r="Z33" i="3"/>
  <c r="O14" i="3"/>
  <c r="O30" i="3"/>
  <c r="O26" i="3"/>
  <c r="I12" i="3"/>
  <c r="I14" i="3"/>
  <c r="I28" i="3"/>
  <c r="I25" i="3"/>
  <c r="H289" i="1"/>
  <c r="S12" i="3" s="1"/>
  <c r="O12" i="3"/>
  <c r="M29" i="3"/>
  <c r="O25" i="3"/>
  <c r="O24" i="3"/>
  <c r="O15" i="3"/>
  <c r="I15" i="3"/>
  <c r="AB33" i="3" l="1"/>
  <c r="O20" i="3"/>
  <c r="I20" i="3"/>
  <c r="H5" i="1"/>
  <c r="F5" i="1"/>
  <c r="E5" i="1"/>
  <c r="E26" i="3" s="1"/>
  <c r="I26" i="3" s="1"/>
  <c r="H73" i="1"/>
  <c r="F73" i="1"/>
  <c r="M28" i="3" s="1"/>
  <c r="O28" i="3" s="1"/>
  <c r="E73" i="1"/>
  <c r="H293" i="1"/>
  <c r="F293" i="1"/>
  <c r="E293" i="1"/>
  <c r="E30" i="3" s="1"/>
  <c r="I30" i="3" s="1"/>
  <c r="E21" i="3"/>
  <c r="F118" i="1"/>
  <c r="E118" i="1"/>
  <c r="I27" i="3" s="1"/>
  <c r="H264" i="1"/>
  <c r="Q12" i="3" s="1"/>
  <c r="U12" i="3" s="1"/>
  <c r="F264" i="1"/>
  <c r="E264" i="1"/>
  <c r="E181" i="1"/>
  <c r="G11" i="3" s="1"/>
  <c r="I11" i="3" s="1"/>
  <c r="E196" i="1"/>
  <c r="G10" i="3" s="1"/>
  <c r="I10" i="3" s="1"/>
  <c r="H185" i="1"/>
  <c r="E185" i="1"/>
  <c r="F185" i="1"/>
  <c r="K10" i="3" s="1"/>
  <c r="E173" i="1"/>
  <c r="G22" i="3" s="1"/>
  <c r="I22" i="3" s="1"/>
  <c r="E159" i="1"/>
  <c r="G18" i="3" s="1"/>
  <c r="I18" i="3" s="1"/>
  <c r="M18" i="3"/>
  <c r="O18" i="3" s="1"/>
  <c r="H159" i="1"/>
  <c r="H114" i="1"/>
  <c r="H118" i="1" s="1"/>
  <c r="M19" i="3"/>
  <c r="O19" i="3" s="1"/>
  <c r="E114" i="1"/>
  <c r="G19" i="3" s="1"/>
  <c r="I19" i="3" s="1"/>
  <c r="K27" i="3" l="1"/>
  <c r="O27" i="3" s="1"/>
  <c r="H37" i="3"/>
  <c r="K38" i="3" l="1"/>
  <c r="H38" i="3"/>
  <c r="H42" i="3" s="1"/>
  <c r="K37" i="3"/>
  <c r="H9" i="1"/>
  <c r="Q14" i="3" s="1"/>
  <c r="H238" i="1"/>
  <c r="K42" i="3" l="1"/>
  <c r="H21" i="1"/>
  <c r="S14" i="3" s="1"/>
  <c r="U14" i="3" s="1"/>
  <c r="H213" i="1"/>
  <c r="H298" i="1"/>
  <c r="H128" i="1"/>
  <c r="H173" i="1"/>
  <c r="H181" i="1"/>
  <c r="H302" i="1"/>
  <c r="H196" i="1"/>
  <c r="H332" i="1"/>
  <c r="S6" i="3" s="1"/>
  <c r="U6" i="3" s="1"/>
  <c r="H203" i="1"/>
  <c r="H233" i="1"/>
  <c r="H307" i="1"/>
  <c r="H83" i="1"/>
  <c r="Q5" i="3" s="1"/>
  <c r="H242" i="1"/>
  <c r="H109" i="1"/>
  <c r="S5" i="3" s="1"/>
  <c r="H225" i="1"/>
  <c r="S13" i="3" s="1"/>
  <c r="U13" i="3" s="1"/>
  <c r="H350" i="1"/>
  <c r="S8" i="3" s="1"/>
  <c r="Q8" i="3"/>
  <c r="H30" i="1"/>
  <c r="Q7" i="3" s="1"/>
  <c r="H52" i="1"/>
  <c r="S7" i="3" s="1"/>
  <c r="S33" i="3" l="1"/>
  <c r="I39" i="3" s="1"/>
  <c r="U7" i="3"/>
  <c r="U8" i="3"/>
  <c r="U5" i="3"/>
  <c r="Q33" i="3"/>
  <c r="L39" i="3" s="1"/>
  <c r="M39" i="3" s="1"/>
  <c r="R7" i="3" s="1"/>
  <c r="F9" i="1"/>
  <c r="R25" i="3" l="1"/>
  <c r="R28" i="3"/>
  <c r="R6" i="3"/>
  <c r="R22" i="3"/>
  <c r="R15" i="3"/>
  <c r="R13" i="3"/>
  <c r="R30" i="3"/>
  <c r="R27" i="3"/>
  <c r="R29" i="3"/>
  <c r="R24" i="3"/>
  <c r="R11" i="3"/>
  <c r="R17" i="3"/>
  <c r="R14" i="3"/>
  <c r="R19" i="3"/>
  <c r="R9" i="3"/>
  <c r="R23" i="3"/>
  <c r="R21" i="3"/>
  <c r="R16" i="3"/>
  <c r="R12" i="3"/>
  <c r="R20" i="3"/>
  <c r="R18" i="3"/>
  <c r="R10" i="3"/>
  <c r="R31" i="3"/>
  <c r="R26" i="3"/>
  <c r="R8" i="3"/>
  <c r="U33" i="3"/>
  <c r="R5" i="3"/>
  <c r="O29" i="3"/>
  <c r="F213" i="1"/>
  <c r="M17" i="3"/>
  <c r="O17" i="3" s="1"/>
  <c r="M22" i="3"/>
  <c r="O22" i="3" s="1"/>
  <c r="M11" i="3"/>
  <c r="O11" i="3" s="1"/>
  <c r="M21" i="3"/>
  <c r="O21" i="3" s="1"/>
  <c r="M10" i="3"/>
  <c r="O10" i="3" s="1"/>
  <c r="M6" i="3"/>
  <c r="O6" i="3" s="1"/>
  <c r="F203" i="1"/>
  <c r="F289" i="1"/>
  <c r="M16" i="3"/>
  <c r="O16" i="3" s="1"/>
  <c r="K5" i="3"/>
  <c r="K9" i="3"/>
  <c r="O9" i="3" s="1"/>
  <c r="M5" i="3"/>
  <c r="M13" i="3"/>
  <c r="O13" i="3" s="1"/>
  <c r="F21" i="1"/>
  <c r="M8" i="3"/>
  <c r="K8" i="3"/>
  <c r="K7" i="3"/>
  <c r="M7" i="3"/>
  <c r="E9" i="1"/>
  <c r="R33" i="3" l="1"/>
  <c r="K33" i="3"/>
  <c r="L38" i="3" s="1"/>
  <c r="M38" i="3" s="1"/>
  <c r="O5" i="3"/>
  <c r="M33" i="3"/>
  <c r="I38" i="3" s="1"/>
  <c r="O8" i="3"/>
  <c r="J39" i="3"/>
  <c r="G39" i="3"/>
  <c r="I29" i="3"/>
  <c r="E213" i="1"/>
  <c r="E13" i="3" s="1"/>
  <c r="O7" i="3"/>
  <c r="E128" i="1"/>
  <c r="G17" i="3" s="1"/>
  <c r="I17" i="3" s="1"/>
  <c r="E302" i="1"/>
  <c r="G21" i="3" s="1"/>
  <c r="I21" i="3" s="1"/>
  <c r="E203" i="1"/>
  <c r="G24" i="3" s="1"/>
  <c r="I24" i="3" s="1"/>
  <c r="E289" i="1"/>
  <c r="E6" i="3"/>
  <c r="E83" i="1"/>
  <c r="E5" i="3" s="1"/>
  <c r="E242" i="1"/>
  <c r="E9" i="3" s="1"/>
  <c r="I9" i="3" s="1"/>
  <c r="E225" i="1"/>
  <c r="G13" i="3" s="1"/>
  <c r="E21" i="1"/>
  <c r="E350" i="1"/>
  <c r="G8" i="3" s="1"/>
  <c r="E8" i="3"/>
  <c r="E30" i="1"/>
  <c r="E7" i="3" s="1"/>
  <c r="E233" i="1"/>
  <c r="G16" i="3" s="1"/>
  <c r="I16" i="3" s="1"/>
  <c r="E332" i="1"/>
  <c r="G6" i="3" s="1"/>
  <c r="I13" i="3" l="1"/>
  <c r="I6" i="3"/>
  <c r="I8" i="3"/>
  <c r="E33" i="3"/>
  <c r="L37" i="3" s="1"/>
  <c r="L42" i="3" s="1"/>
  <c r="T7" i="3"/>
  <c r="V7" i="3" s="1"/>
  <c r="T21" i="3"/>
  <c r="V21" i="3" s="1"/>
  <c r="T17" i="3"/>
  <c r="V17" i="3" s="1"/>
  <c r="T22" i="3"/>
  <c r="V22" i="3" s="1"/>
  <c r="T24" i="3"/>
  <c r="V24" i="3" s="1"/>
  <c r="T16" i="3"/>
  <c r="V16" i="3" s="1"/>
  <c r="T8" i="3"/>
  <c r="V8" i="3" s="1"/>
  <c r="T19" i="3"/>
  <c r="V19" i="3" s="1"/>
  <c r="T25" i="3"/>
  <c r="V25" i="3" s="1"/>
  <c r="T9" i="3"/>
  <c r="V9" i="3" s="1"/>
  <c r="T26" i="3"/>
  <c r="V26" i="3" s="1"/>
  <c r="T23" i="3"/>
  <c r="V23" i="3" s="1"/>
  <c r="T29" i="3"/>
  <c r="V29" i="3" s="1"/>
  <c r="T31" i="3"/>
  <c r="V31" i="3" s="1"/>
  <c r="T5" i="3"/>
  <c r="V5" i="3" s="1"/>
  <c r="T15" i="3"/>
  <c r="V15" i="3" s="1"/>
  <c r="T11" i="3"/>
  <c r="V11" i="3" s="1"/>
  <c r="T13" i="3"/>
  <c r="V13" i="3" s="1"/>
  <c r="T12" i="3"/>
  <c r="V12" i="3" s="1"/>
  <c r="T18" i="3"/>
  <c r="V18" i="3" s="1"/>
  <c r="T30" i="3"/>
  <c r="V30" i="3" s="1"/>
  <c r="T28" i="3"/>
  <c r="V28" i="3" s="1"/>
  <c r="T27" i="3"/>
  <c r="V27" i="3" s="1"/>
  <c r="T10" i="3"/>
  <c r="V10" i="3" s="1"/>
  <c r="T6" i="3"/>
  <c r="V6" i="3" s="1"/>
  <c r="T20" i="3"/>
  <c r="V20" i="3" s="1"/>
  <c r="L31" i="3"/>
  <c r="L23" i="3"/>
  <c r="T14" i="3"/>
  <c r="V14" i="3" s="1"/>
  <c r="L6" i="3"/>
  <c r="L13" i="3"/>
  <c r="L11" i="3"/>
  <c r="L15" i="3"/>
  <c r="L22" i="3"/>
  <c r="L17" i="3"/>
  <c r="L9" i="3"/>
  <c r="L19" i="3"/>
  <c r="L16" i="3"/>
  <c r="L27" i="3"/>
  <c r="L29" i="3"/>
  <c r="L18" i="3"/>
  <c r="L10" i="3"/>
  <c r="L21" i="3"/>
  <c r="L20" i="3"/>
  <c r="L24" i="3"/>
  <c r="L26" i="3"/>
  <c r="L25" i="3"/>
  <c r="L5" i="3"/>
  <c r="L8" i="3"/>
  <c r="L12" i="3"/>
  <c r="L14" i="3"/>
  <c r="L30" i="3"/>
  <c r="L28" i="3"/>
  <c r="E109" i="1"/>
  <c r="G5" i="3" s="1"/>
  <c r="E52" i="1"/>
  <c r="G7" i="3" s="1"/>
  <c r="L7" i="3"/>
  <c r="G38" i="3"/>
  <c r="J38" i="3"/>
  <c r="O33" i="3"/>
  <c r="I5" i="3" l="1"/>
  <c r="G33" i="3"/>
  <c r="N31" i="3"/>
  <c r="P31" i="3" s="1"/>
  <c r="N23" i="3"/>
  <c r="P23" i="3" s="1"/>
  <c r="T33" i="3"/>
  <c r="V33" i="3"/>
  <c r="M37" i="3"/>
  <c r="M42" i="3" s="1"/>
  <c r="L33" i="3"/>
  <c r="N6" i="3"/>
  <c r="P6" i="3" s="1"/>
  <c r="N13" i="3"/>
  <c r="P13" i="3" s="1"/>
  <c r="N11" i="3"/>
  <c r="P11" i="3" s="1"/>
  <c r="N15" i="3"/>
  <c r="P15" i="3" s="1"/>
  <c r="N22" i="3"/>
  <c r="P22" i="3" s="1"/>
  <c r="N17" i="3"/>
  <c r="P17" i="3" s="1"/>
  <c r="N9" i="3"/>
  <c r="P9" i="3" s="1"/>
  <c r="N19" i="3"/>
  <c r="P19" i="3" s="1"/>
  <c r="N16" i="3"/>
  <c r="P16" i="3" s="1"/>
  <c r="N27" i="3"/>
  <c r="P27" i="3" s="1"/>
  <c r="N29" i="3"/>
  <c r="P29" i="3" s="1"/>
  <c r="N18" i="3"/>
  <c r="P18" i="3" s="1"/>
  <c r="N10" i="3"/>
  <c r="P10" i="3" s="1"/>
  <c r="N21" i="3"/>
  <c r="P21" i="3" s="1"/>
  <c r="N20" i="3"/>
  <c r="P20" i="3" s="1"/>
  <c r="N24" i="3"/>
  <c r="P24" i="3" s="1"/>
  <c r="N26" i="3"/>
  <c r="P26" i="3" s="1"/>
  <c r="N25" i="3"/>
  <c r="P25" i="3" s="1"/>
  <c r="N5" i="3"/>
  <c r="P5" i="3" s="1"/>
  <c r="N8" i="3"/>
  <c r="P8" i="3" s="1"/>
  <c r="N12" i="3"/>
  <c r="P12" i="3" s="1"/>
  <c r="N14" i="3"/>
  <c r="P14" i="3" s="1"/>
  <c r="N30" i="3"/>
  <c r="P30" i="3" s="1"/>
  <c r="N28" i="3"/>
  <c r="P28" i="3" s="1"/>
  <c r="I7" i="3"/>
  <c r="I33" i="3" s="1"/>
  <c r="I37" i="3"/>
  <c r="I42" i="3" s="1"/>
  <c r="N7" i="3"/>
  <c r="F23" i="3" l="1"/>
  <c r="F31" i="3"/>
  <c r="F16" i="3"/>
  <c r="F5" i="3"/>
  <c r="F22" i="3"/>
  <c r="F6" i="3"/>
  <c r="F20" i="3"/>
  <c r="F30" i="3"/>
  <c r="F29" i="3"/>
  <c r="F12" i="3"/>
  <c r="F10" i="3"/>
  <c r="F11" i="3"/>
  <c r="F9" i="3"/>
  <c r="F26" i="3"/>
  <c r="F17" i="3"/>
  <c r="F13" i="3"/>
  <c r="F27" i="3"/>
  <c r="F28" i="3"/>
  <c r="F8" i="3"/>
  <c r="F24" i="3"/>
  <c r="F7" i="3"/>
  <c r="G37" i="3"/>
  <c r="G42" i="3" s="1"/>
  <c r="F15" i="3"/>
  <c r="F18" i="3"/>
  <c r="F19" i="3"/>
  <c r="F14" i="3"/>
  <c r="F25" i="3"/>
  <c r="F21" i="3"/>
  <c r="N33" i="3"/>
  <c r="P7" i="3"/>
  <c r="J37" i="3"/>
  <c r="J42" i="3" s="1"/>
  <c r="H23" i="3" l="1"/>
  <c r="J23" i="3" s="1"/>
  <c r="AC23" i="3" s="1"/>
  <c r="P33" i="3"/>
  <c r="H31" i="3"/>
  <c r="J31" i="3" s="1"/>
  <c r="AC31" i="3" s="1"/>
  <c r="F33" i="3"/>
  <c r="H7" i="3"/>
  <c r="H10" i="3"/>
  <c r="J10" i="3" s="1"/>
  <c r="AC10" i="3" s="1"/>
  <c r="H21" i="3"/>
  <c r="J21" i="3" s="1"/>
  <c r="AC21" i="3" s="1"/>
  <c r="H20" i="3"/>
  <c r="J20" i="3" s="1"/>
  <c r="AC20" i="3" s="1"/>
  <c r="H24" i="3"/>
  <c r="J24" i="3" s="1"/>
  <c r="AC24" i="3" s="1"/>
  <c r="H26" i="3"/>
  <c r="J26" i="3" s="1"/>
  <c r="AC26" i="3" s="1"/>
  <c r="H5" i="3"/>
  <c r="J5" i="3" s="1"/>
  <c r="AC5" i="3" s="1"/>
  <c r="H8" i="3"/>
  <c r="J8" i="3" s="1"/>
  <c r="AC8" i="3" s="1"/>
  <c r="H12" i="3"/>
  <c r="J12" i="3" s="1"/>
  <c r="AC12" i="3" s="1"/>
  <c r="H14" i="3"/>
  <c r="J14" i="3" s="1"/>
  <c r="AC14" i="3" s="1"/>
  <c r="H30" i="3"/>
  <c r="J30" i="3" s="1"/>
  <c r="AC30" i="3" s="1"/>
  <c r="H28" i="3"/>
  <c r="J28" i="3" s="1"/>
  <c r="AC28" i="3" s="1"/>
  <c r="H6" i="3"/>
  <c r="J6" i="3" s="1"/>
  <c r="AC6" i="3" s="1"/>
  <c r="H13" i="3"/>
  <c r="J13" i="3" s="1"/>
  <c r="AC13" i="3" s="1"/>
  <c r="H11" i="3"/>
  <c r="J11" i="3" s="1"/>
  <c r="AC11" i="3" s="1"/>
  <c r="H15" i="3"/>
  <c r="J15" i="3" s="1"/>
  <c r="AC15" i="3" s="1"/>
  <c r="H22" i="3"/>
  <c r="J22" i="3" s="1"/>
  <c r="AC22" i="3" s="1"/>
  <c r="H17" i="3"/>
  <c r="J17" i="3" s="1"/>
  <c r="AC17" i="3" s="1"/>
  <c r="H9" i="3"/>
  <c r="J9" i="3" s="1"/>
  <c r="AC9" i="3" s="1"/>
  <c r="H19" i="3"/>
  <c r="J19" i="3" s="1"/>
  <c r="AC19" i="3" s="1"/>
  <c r="H16" i="3"/>
  <c r="J16" i="3" s="1"/>
  <c r="AC16" i="3" s="1"/>
  <c r="H27" i="3"/>
  <c r="J27" i="3" s="1"/>
  <c r="AC27" i="3" s="1"/>
  <c r="H29" i="3"/>
  <c r="J29" i="3" s="1"/>
  <c r="AC29" i="3" s="1"/>
  <c r="H18" i="3"/>
  <c r="J18" i="3" s="1"/>
  <c r="AC18" i="3" s="1"/>
  <c r="H25" i="3"/>
  <c r="J25" i="3" s="1"/>
  <c r="AC25" i="3" s="1"/>
  <c r="H33" i="3" l="1"/>
  <c r="J7" i="3"/>
  <c r="AC7" i="3" s="1"/>
  <c r="AC33" i="3" l="1"/>
  <c r="J33" i="3"/>
</calcChain>
</file>

<file path=xl/sharedStrings.xml><?xml version="1.0" encoding="utf-8"?>
<sst xmlns="http://schemas.openxmlformats.org/spreadsheetml/2006/main" count="989" uniqueCount="566">
  <si>
    <t>MU</t>
  </si>
  <si>
    <t>CFC SPORDIKLUBI</t>
  </si>
  <si>
    <t>VILJANDI RATTAKLUBI</t>
  </si>
  <si>
    <t>VIKO</t>
  </si>
  <si>
    <t>REIN TAARAMÄE RATTAKLUBI</t>
  </si>
  <si>
    <t>KALEVI JALGRATTAKOOL</t>
  </si>
  <si>
    <t>HAANJA RATTAKLUBI</t>
  </si>
  <si>
    <t>TARTU ÜLIKOOLI AKADEEMILINE SPORDIKLUBI</t>
  </si>
  <si>
    <t>VOOREMAA CENTRUM/RATTABAAS</t>
  </si>
  <si>
    <t>SMART SPORT</t>
  </si>
  <si>
    <t>MJ</t>
  </si>
  <si>
    <t>KUUSALU RATTAKLUBI</t>
  </si>
  <si>
    <t>PÄRNU KALEV SPORDIKOOL</t>
  </si>
  <si>
    <t>Pruuli</t>
  </si>
  <si>
    <t>HAUKA VELOKLUBI</t>
  </si>
  <si>
    <t>RAPLAMAA RATTAKLUBI KOMO</t>
  </si>
  <si>
    <t>NJ</t>
  </si>
  <si>
    <t>M16</t>
  </si>
  <si>
    <t>PELOTON</t>
  </si>
  <si>
    <t>PORTER RACING</t>
  </si>
  <si>
    <t>Lootus</t>
  </si>
  <si>
    <t>NÕMME RATTAKLUBI</t>
  </si>
  <si>
    <t>N16</t>
  </si>
  <si>
    <t>M14</t>
  </si>
  <si>
    <t>NARVA SK ENERGIA</t>
  </si>
  <si>
    <t>Martin</t>
  </si>
  <si>
    <t>EST20020713</t>
  </si>
  <si>
    <t>SPORDIKLUBI RAKKE</t>
  </si>
  <si>
    <t>AIRPARK SPORDIKLUBI</t>
  </si>
  <si>
    <t>EST20031109</t>
  </si>
  <si>
    <t>Mikk</t>
  </si>
  <si>
    <t>Mõttus</t>
  </si>
  <si>
    <t>EST20020623</t>
  </si>
  <si>
    <t>EST20020317</t>
  </si>
  <si>
    <t>N14</t>
  </si>
  <si>
    <t>M12</t>
  </si>
  <si>
    <t>M10</t>
  </si>
  <si>
    <t>N10</t>
  </si>
  <si>
    <t>Tartu Ülikooli Akadeemiline Spordiklubi</t>
  </si>
  <si>
    <t>Viljandi Rattaklubi</t>
  </si>
  <si>
    <t>SJK Viiking</t>
  </si>
  <si>
    <t>Tartu SK Velo</t>
  </si>
  <si>
    <t>CFC Spordiklubi</t>
  </si>
  <si>
    <t>Kalevi Jalgrattakool</t>
  </si>
  <si>
    <t>Rein Taaramäe Rattaklubi</t>
  </si>
  <si>
    <t>Peloton</t>
  </si>
  <si>
    <t>Haanja Rattaklubi</t>
  </si>
  <si>
    <t>Kuusalu Rattaklubi</t>
  </si>
  <si>
    <t>Õispuu</t>
  </si>
  <si>
    <t>Ott</t>
  </si>
  <si>
    <t>Nõmme Rattaklubi</t>
  </si>
  <si>
    <t>Porter Racing</t>
  </si>
  <si>
    <t>Kokku</t>
  </si>
  <si>
    <t>Maastikurattasõit</t>
  </si>
  <si>
    <t>BMX</t>
  </si>
  <si>
    <t>TARTU SK VELO</t>
  </si>
  <si>
    <t>Noored</t>
  </si>
  <si>
    <t>Maanteesõit</t>
  </si>
  <si>
    <t>SAAREMAA JK VIIKING</t>
  </si>
  <si>
    <t>MNT</t>
  </si>
  <si>
    <t>MTB</t>
  </si>
  <si>
    <t>Jrk.</t>
  </si>
  <si>
    <t>Klubi</t>
  </si>
  <si>
    <t>Asukoht</t>
  </si>
  <si>
    <t>Punkte kokku</t>
  </si>
  <si>
    <t>Raha Kokku</t>
  </si>
  <si>
    <t>Raha kokku</t>
  </si>
  <si>
    <t>Tallinn</t>
  </si>
  <si>
    <t>Tartu</t>
  </si>
  <si>
    <t>Pärnu Kalev SK</t>
  </si>
  <si>
    <t>Pärnu</t>
  </si>
  <si>
    <t>Viljandi</t>
  </si>
  <si>
    <t>SK Rakke</t>
  </si>
  <si>
    <t>Lääne-Virumaa</t>
  </si>
  <si>
    <t>Jõgeva</t>
  </si>
  <si>
    <t>JK Viko</t>
  </si>
  <si>
    <t>Saaremaa</t>
  </si>
  <si>
    <t>Kuusalu</t>
  </si>
  <si>
    <t>Jüri</t>
  </si>
  <si>
    <t>Narva</t>
  </si>
  <si>
    <t>Raplamaa RK KoMo</t>
  </si>
  <si>
    <t>Eesti Jalgratturite Liit</t>
  </si>
  <si>
    <t>%</t>
  </si>
  <si>
    <t>kokku</t>
  </si>
  <si>
    <t>Punktid kokku</t>
  </si>
  <si>
    <t xml:space="preserve">Noored 90 % </t>
  </si>
  <si>
    <t>Noorte punktid</t>
  </si>
  <si>
    <t>1 punkti hind</t>
  </si>
  <si>
    <t xml:space="preserve">MU 10% </t>
  </si>
  <si>
    <t>MAANTEE</t>
  </si>
  <si>
    <t>MAASTIKURATTASÕIT</t>
  </si>
  <si>
    <t>Airpark spordiklubi</t>
  </si>
  <si>
    <t>Smart Sport</t>
  </si>
  <si>
    <t>CFC</t>
  </si>
  <si>
    <t>Marten</t>
  </si>
  <si>
    <t>Kren</t>
  </si>
  <si>
    <t>Joonas</t>
  </si>
  <si>
    <t>Artjom</t>
  </si>
  <si>
    <t>Claid</t>
  </si>
  <si>
    <t>Robin</t>
  </si>
  <si>
    <t>Oskar</t>
  </si>
  <si>
    <t>Stefan</t>
  </si>
  <si>
    <t>Robert</t>
  </si>
  <si>
    <t>Anton</t>
  </si>
  <si>
    <t>Jorgen</t>
  </si>
  <si>
    <t>Rait</t>
  </si>
  <si>
    <t>Siim</t>
  </si>
  <si>
    <t>Joosep</t>
  </si>
  <si>
    <t>Daniel</t>
  </si>
  <si>
    <t>Karl Brent</t>
  </si>
  <si>
    <t>Tair</t>
  </si>
  <si>
    <t>Kirill</t>
  </si>
  <si>
    <t>Markus</t>
  </si>
  <si>
    <t>Kert</t>
  </si>
  <si>
    <t>Jevgeni</t>
  </si>
  <si>
    <t>Maik</t>
  </si>
  <si>
    <t>Arti</t>
  </si>
  <si>
    <t>Gregor</t>
  </si>
  <si>
    <t>Ken</t>
  </si>
  <si>
    <t>Hugo</t>
  </si>
  <si>
    <t>Risto</t>
  </si>
  <si>
    <t>Egert</t>
  </si>
  <si>
    <t>Cristen-Evary</t>
  </si>
  <si>
    <t>Kristofer</t>
  </si>
  <si>
    <t>Kevin</t>
  </si>
  <si>
    <t>Aaron</t>
  </si>
  <si>
    <t>Aleksandr</t>
  </si>
  <si>
    <t>Henry</t>
  </si>
  <si>
    <t>Rasmus</t>
  </si>
  <si>
    <t>Mairon</t>
  </si>
  <si>
    <t>Kaur</t>
  </si>
  <si>
    <t>Elvis Leon</t>
  </si>
  <si>
    <t>Reio</t>
  </si>
  <si>
    <t>Ron-Thorren</t>
  </si>
  <si>
    <t>Kevin Kardo</t>
  </si>
  <si>
    <t>Tim</t>
  </si>
  <si>
    <t>Ragnar</t>
  </si>
  <si>
    <t>Lauri</t>
  </si>
  <si>
    <t>Matvei</t>
  </si>
  <si>
    <t>Artur</t>
  </si>
  <si>
    <t>Georg</t>
  </si>
  <si>
    <t>Rauno</t>
  </si>
  <si>
    <t>Deniss</t>
  </si>
  <si>
    <t>Latik</t>
  </si>
  <si>
    <t>Karl</t>
  </si>
  <si>
    <t>Tauri</t>
  </si>
  <si>
    <t>Oliver</t>
  </si>
  <si>
    <t>Marko</t>
  </si>
  <si>
    <t>Mattias Jonatan</t>
  </si>
  <si>
    <t>Ottomar</t>
  </si>
  <si>
    <t>Sven</t>
  </si>
  <si>
    <t>Arthur</t>
  </si>
  <si>
    <t>Jacob</t>
  </si>
  <si>
    <t>Rando Marten</t>
  </si>
  <si>
    <t>Hendri</t>
  </si>
  <si>
    <t>Mathilde Manuela</t>
  </si>
  <si>
    <t>Anet</t>
  </si>
  <si>
    <t>Carol</t>
  </si>
  <si>
    <t>Merili</t>
  </si>
  <si>
    <t>Aidi Gerde</t>
  </si>
  <si>
    <t>Mailis</t>
  </si>
  <si>
    <t>Kätlin</t>
  </si>
  <si>
    <t>Silvia</t>
  </si>
  <si>
    <t>Anna</t>
  </si>
  <si>
    <t>Laura Lizette</t>
  </si>
  <si>
    <t>Annabrit</t>
  </si>
  <si>
    <t>Hanna</t>
  </si>
  <si>
    <t>Elisabeth</t>
  </si>
  <si>
    <t>Aleksandra</t>
  </si>
  <si>
    <t>Eliis</t>
  </si>
  <si>
    <t>Kelly</t>
  </si>
  <si>
    <t>NU</t>
  </si>
  <si>
    <t>Mari-Liis</t>
  </si>
  <si>
    <t>Liis</t>
  </si>
  <si>
    <t>Iiris</t>
  </si>
  <si>
    <t>Mairis</t>
  </si>
  <si>
    <t>Armin</t>
  </si>
  <si>
    <t>Robi</t>
  </si>
  <si>
    <t>Jürisaar</t>
  </si>
  <si>
    <t>Alexander</t>
  </si>
  <si>
    <t>Sten</t>
  </si>
  <si>
    <t>Ron</t>
  </si>
  <si>
    <t>Luukas</t>
  </si>
  <si>
    <t>Gerhard</t>
  </si>
  <si>
    <t>Mattias</t>
  </si>
  <si>
    <t>Anni</t>
  </si>
  <si>
    <t>Ete</t>
  </si>
  <si>
    <t>Tekkel</t>
  </si>
  <si>
    <t>Ketlin</t>
  </si>
  <si>
    <t>BMX kross</t>
  </si>
  <si>
    <t>M/NU</t>
  </si>
  <si>
    <t>N/MU</t>
  </si>
  <si>
    <t>OTEPÄÄ RATTAKLUBI</t>
  </si>
  <si>
    <t>LIIVIMAA RATTAKLUBI</t>
  </si>
  <si>
    <t>PRO JALGRATTURITE KLUBI</t>
  </si>
  <si>
    <t>AjaT SPORDIKLUBI</t>
  </si>
  <si>
    <t xml:space="preserve">AjaT Sport </t>
  </si>
  <si>
    <t>Hauka Veloklubi</t>
  </si>
  <si>
    <t>Liivimaa Rattaklubi</t>
  </si>
  <si>
    <t>Otepää Rattaklubi</t>
  </si>
  <si>
    <t>Pro Jalgratturite klubi</t>
  </si>
  <si>
    <t>KOKKU</t>
  </si>
  <si>
    <t>Noortespordi toetus</t>
  </si>
  <si>
    <t>EJL</t>
  </si>
  <si>
    <t>Väljamaks</t>
  </si>
  <si>
    <t>Harjumaa</t>
  </si>
  <si>
    <t>Võrumaa</t>
  </si>
  <si>
    <t>Järvamaa</t>
  </si>
  <si>
    <t>Otepää</t>
  </si>
  <si>
    <t>Pärnu maakond</t>
  </si>
  <si>
    <t>Kuressaare</t>
  </si>
  <si>
    <t>Parlamaa</t>
  </si>
  <si>
    <t>LAUSING</t>
  </si>
  <si>
    <t>KÄRGETS</t>
  </si>
  <si>
    <t>LAJAL</t>
  </si>
  <si>
    <t>VAPPER</t>
  </si>
  <si>
    <t>KISS</t>
  </si>
  <si>
    <t>RUMM</t>
  </si>
  <si>
    <t>METSAOTS</t>
  </si>
  <si>
    <t>M6</t>
  </si>
  <si>
    <t>MAIDLA</t>
  </si>
  <si>
    <t>Rommi</t>
  </si>
  <si>
    <t>M8</t>
  </si>
  <si>
    <t>KASEMAA</t>
  </si>
  <si>
    <t>Konrad</t>
  </si>
  <si>
    <t>ZUKKER</t>
  </si>
  <si>
    <t>Anette</t>
  </si>
  <si>
    <t>ADUSON</t>
  </si>
  <si>
    <t>Gabriel Helmut</t>
  </si>
  <si>
    <t>PAJUR</t>
  </si>
  <si>
    <t xml:space="preserve">Romet </t>
  </si>
  <si>
    <t>SAAR</t>
  </si>
  <si>
    <t>Hugo-Cristopher</t>
  </si>
  <si>
    <t>KÕIV</t>
  </si>
  <si>
    <t>FLOREN</t>
  </si>
  <si>
    <t>KUPP</t>
  </si>
  <si>
    <t>RANDMAA</t>
  </si>
  <si>
    <t>LEHTSAAR</t>
  </si>
  <si>
    <t>NOTTON</t>
  </si>
  <si>
    <t>JOHANSON</t>
  </si>
  <si>
    <t>ÕUN</t>
  </si>
  <si>
    <t>Joosep-Mattias</t>
  </si>
  <si>
    <t>KOKK</t>
  </si>
  <si>
    <t>PLOTNIKOV</t>
  </si>
  <si>
    <t>Dmitri</t>
  </si>
  <si>
    <t>SÄÄLIK</t>
  </si>
  <si>
    <t>MIRZOJEV</t>
  </si>
  <si>
    <t>LITVINTSEV</t>
  </si>
  <si>
    <t>KREEGIMETS</t>
  </si>
  <si>
    <t xml:space="preserve">Robin </t>
  </si>
  <si>
    <t>MAIDRE</t>
  </si>
  <si>
    <t>KOOSER</t>
  </si>
  <si>
    <t>NÕMM</t>
  </si>
  <si>
    <t xml:space="preserve">Karel Georg </t>
  </si>
  <si>
    <t>LUGENBERG</t>
  </si>
  <si>
    <t>Annikki</t>
  </si>
  <si>
    <t>TUISK</t>
  </si>
  <si>
    <t>NIGUL</t>
  </si>
  <si>
    <t>KUUSKMAN</t>
  </si>
  <si>
    <t>KALM</t>
  </si>
  <si>
    <t>TORMET</t>
  </si>
  <si>
    <t xml:space="preserve">Laura </t>
  </si>
  <si>
    <t>PILV</t>
  </si>
  <si>
    <t>KARPENKO</t>
  </si>
  <si>
    <t xml:space="preserve">Gleb </t>
  </si>
  <si>
    <t>TARASSOV</t>
  </si>
  <si>
    <t>TAMM</t>
  </si>
  <si>
    <t>STALBERG</t>
  </si>
  <si>
    <t>KISKONEN</t>
  </si>
  <si>
    <t>LUIGE</t>
  </si>
  <si>
    <t>KOZELSKI</t>
  </si>
  <si>
    <t>KUKK</t>
  </si>
  <si>
    <t>Janek-Robin</t>
  </si>
  <si>
    <t>RAGILO</t>
  </si>
  <si>
    <t>Frank-Aron</t>
  </si>
  <si>
    <t>VÄINOLA</t>
  </si>
  <si>
    <t>Cristopher</t>
  </si>
  <si>
    <t>SVIRIDENKO</t>
  </si>
  <si>
    <t>Erik</t>
  </si>
  <si>
    <t>KRUSEMANN</t>
  </si>
  <si>
    <t>NIRGI</t>
  </si>
  <si>
    <t>LJUBIN</t>
  </si>
  <si>
    <t>Aleksei</t>
  </si>
  <si>
    <t>SAZONOV</t>
  </si>
  <si>
    <t>Mark</t>
  </si>
  <si>
    <t>LAANJÕE</t>
  </si>
  <si>
    <t>MÜLLER</t>
  </si>
  <si>
    <t>Eerik Cristjan</t>
  </si>
  <si>
    <t>LEBEDEV</t>
  </si>
  <si>
    <t>SIRVEL</t>
  </si>
  <si>
    <t>EBRAS</t>
  </si>
  <si>
    <t>PRANTS</t>
  </si>
  <si>
    <t>JÄÄGER</t>
  </si>
  <si>
    <t>VOLKE</t>
  </si>
  <si>
    <t>TEGELMANN</t>
  </si>
  <si>
    <t>Mia Carla</t>
  </si>
  <si>
    <t>ALLIKBERG</t>
  </si>
  <si>
    <t>Marii-Isabel</t>
  </si>
  <si>
    <t>PRUUL</t>
  </si>
  <si>
    <t>TAKEL</t>
  </si>
  <si>
    <t>Cyclo-cross</t>
  </si>
  <si>
    <t>MÄEUIBO</t>
  </si>
  <si>
    <t>PELSKA</t>
  </si>
  <si>
    <t>VIMBERG</t>
  </si>
  <si>
    <t>ODINOKOV</t>
  </si>
  <si>
    <t>Mihhail</t>
  </si>
  <si>
    <t>POGODIN</t>
  </si>
  <si>
    <t>KARPOV</t>
  </si>
  <si>
    <t>Nikita</t>
  </si>
  <si>
    <t>LUTŠKA</t>
  </si>
  <si>
    <t>Leonid</t>
  </si>
  <si>
    <t>MATROSSOV</t>
  </si>
  <si>
    <t>PATRENKIN</t>
  </si>
  <si>
    <t>OJALA</t>
  </si>
  <si>
    <t>SIRK</t>
  </si>
  <si>
    <t>KASK</t>
  </si>
  <si>
    <t>RÜNDVA</t>
  </si>
  <si>
    <t>HION</t>
  </si>
  <si>
    <t>SÜLD</t>
  </si>
  <si>
    <t>NOSITŠ</t>
  </si>
  <si>
    <t>TÕNISSON</t>
  </si>
  <si>
    <t>HEINSAAR</t>
  </si>
  <si>
    <t>VÄLJA</t>
  </si>
  <si>
    <t>BORUNOVA</t>
  </si>
  <si>
    <t>GRISTSENKO</t>
  </si>
  <si>
    <t>EENSALU</t>
  </si>
  <si>
    <t>ROOSE</t>
  </si>
  <si>
    <t>ORK</t>
  </si>
  <si>
    <t>LEIS</t>
  </si>
  <si>
    <t>VILL</t>
  </si>
  <si>
    <t>PRUNSVELT</t>
  </si>
  <si>
    <t>Sebastian</t>
  </si>
  <si>
    <t>ADAMS</t>
  </si>
  <si>
    <t>DANILAS</t>
  </si>
  <si>
    <t>Hans-Markus</t>
  </si>
  <si>
    <t>VISNAPUU</t>
  </si>
  <si>
    <t>Aleks-Sander</t>
  </si>
  <si>
    <t>REHEMAA</t>
  </si>
  <si>
    <t>VIKARD</t>
  </si>
  <si>
    <t>Kadi</t>
  </si>
  <si>
    <t>RÜSTER</t>
  </si>
  <si>
    <t>ILVES</t>
  </si>
  <si>
    <t>MALMRE</t>
  </si>
  <si>
    <t>LEIDT</t>
  </si>
  <si>
    <t>SARAPUU-SIKKA</t>
  </si>
  <si>
    <t>PARALEPA</t>
  </si>
  <si>
    <t>BAUER</t>
  </si>
  <si>
    <t>RAADLA</t>
  </si>
  <si>
    <t>Kädi</t>
  </si>
  <si>
    <t>ÄRM</t>
  </si>
  <si>
    <t>GRÜNBERG</t>
  </si>
  <si>
    <t>PUUORG</t>
  </si>
  <si>
    <t>Johann Mattias</t>
  </si>
  <si>
    <t>EVENDI</t>
  </si>
  <si>
    <t>TÜRKSON</t>
  </si>
  <si>
    <t>PÕRK</t>
  </si>
  <si>
    <t>PIHELGAS</t>
  </si>
  <si>
    <t>MILISTVER</t>
  </si>
  <si>
    <t>POST</t>
  </si>
  <si>
    <t>MITT</t>
  </si>
  <si>
    <t>Virgo</t>
  </si>
  <si>
    <t>SALLA</t>
  </si>
  <si>
    <t>KUBILIUS</t>
  </si>
  <si>
    <t>MESI</t>
  </si>
  <si>
    <t>SANDER</t>
  </si>
  <si>
    <t>PREMET</t>
  </si>
  <si>
    <t>AARMA</t>
  </si>
  <si>
    <t>MARTIN</t>
  </si>
  <si>
    <t>OTTENDER</t>
  </si>
  <si>
    <t>Sten-Erik</t>
  </si>
  <si>
    <t>ANNAMA</t>
  </si>
  <si>
    <t>KURITS</t>
  </si>
  <si>
    <t>LIIVAMÄGI</t>
  </si>
  <si>
    <t>PAU</t>
  </si>
  <si>
    <t>AUS</t>
  </si>
  <si>
    <t>SEPA</t>
  </si>
  <si>
    <t>PENSA</t>
  </si>
  <si>
    <t>Riko-Sander</t>
  </si>
  <si>
    <t>KARLEP</t>
  </si>
  <si>
    <t>ANIER</t>
  </si>
  <si>
    <t>METSLIND</t>
  </si>
  <si>
    <t>INGO</t>
  </si>
  <si>
    <t>KANGUR</t>
  </si>
  <si>
    <t>KONTUS</t>
  </si>
  <si>
    <t>JÄRVA</t>
  </si>
  <si>
    <t>SURVA</t>
  </si>
  <si>
    <t>Karolin</t>
  </si>
  <si>
    <t>KALJUR</t>
  </si>
  <si>
    <t>Hannah</t>
  </si>
  <si>
    <t>NIIT</t>
  </si>
  <si>
    <t>KIVISTU</t>
  </si>
  <si>
    <t>Eliise</t>
  </si>
  <si>
    <t>VEELMAA</t>
  </si>
  <si>
    <t>LIBEK</t>
  </si>
  <si>
    <t>Maario</t>
  </si>
  <si>
    <t>VENT</t>
  </si>
  <si>
    <t>Karl Mihkel</t>
  </si>
  <si>
    <t>KIVIVÄLI</t>
  </si>
  <si>
    <t>SOMELAR</t>
  </si>
  <si>
    <t>Remo</t>
  </si>
  <si>
    <t>LEHTO</t>
  </si>
  <si>
    <t>NÄRAP</t>
  </si>
  <si>
    <t>KARKI</t>
  </si>
  <si>
    <t>VERLIIN</t>
  </si>
  <si>
    <t xml:space="preserve">Lauri </t>
  </si>
  <si>
    <t>MIHKELS</t>
  </si>
  <si>
    <t>Madis</t>
  </si>
  <si>
    <t>TOSMIN</t>
  </si>
  <si>
    <t>Janno</t>
  </si>
  <si>
    <t>VOITRA</t>
  </si>
  <si>
    <t>Jarmo</t>
  </si>
  <si>
    <t>ROOS</t>
  </si>
  <si>
    <t>Andre</t>
  </si>
  <si>
    <t>PUNKAR</t>
  </si>
  <si>
    <t>Carl Markus</t>
  </si>
  <si>
    <t>LANG</t>
  </si>
  <si>
    <t>Mae</t>
  </si>
  <si>
    <t>JAESKI</t>
  </si>
  <si>
    <t>Grete</t>
  </si>
  <si>
    <t>KÕRGESAAR</t>
  </si>
  <si>
    <t>Mihkel</t>
  </si>
  <si>
    <t>KIHO</t>
  </si>
  <si>
    <t>Kaarel</t>
  </si>
  <si>
    <t>HÄRMOJA</t>
  </si>
  <si>
    <t>Martti</t>
  </si>
  <si>
    <t>OKS</t>
  </si>
  <si>
    <t>Ardo</t>
  </si>
  <si>
    <t>PURI</t>
  </si>
  <si>
    <t>Kristofer Raul</t>
  </si>
  <si>
    <t>VAREP</t>
  </si>
  <si>
    <t>Joonatan</t>
  </si>
  <si>
    <t>SIMENSON</t>
  </si>
  <si>
    <t>Oliver-Siim</t>
  </si>
  <si>
    <t>LUMISTE</t>
  </si>
  <si>
    <t>Ruudi</t>
  </si>
  <si>
    <t>MÕTTUS</t>
  </si>
  <si>
    <t>PANI</t>
  </si>
  <si>
    <t>Aaron Mattias</t>
  </si>
  <si>
    <t>RAID</t>
  </si>
  <si>
    <t>Sten Tristan</t>
  </si>
  <si>
    <t>KANDI</t>
  </si>
  <si>
    <t>Rico</t>
  </si>
  <si>
    <t>KALK</t>
  </si>
  <si>
    <t>Karl August</t>
  </si>
  <si>
    <t>LUHT</t>
  </si>
  <si>
    <t>Uko Rasmus</t>
  </si>
  <si>
    <t>VALGE</t>
  </si>
  <si>
    <t>Pärtel</t>
  </si>
  <si>
    <t>VAIKMÄE</t>
  </si>
  <si>
    <t>MUGRA</t>
  </si>
  <si>
    <t>Tõnis</t>
  </si>
  <si>
    <t>HEIN</t>
  </si>
  <si>
    <t>OLBREI</t>
  </si>
  <si>
    <t>Paul</t>
  </si>
  <si>
    <t>Jesper</t>
  </si>
  <si>
    <t>KALLASTE</t>
  </si>
  <si>
    <t>Kuido</t>
  </si>
  <si>
    <t>MAATEN</t>
  </si>
  <si>
    <t>Jakob</t>
  </si>
  <si>
    <t>OJASILD</t>
  </si>
  <si>
    <t>Miina</t>
  </si>
  <si>
    <t>Loviisa Ly</t>
  </si>
  <si>
    <t>RAUN</t>
  </si>
  <si>
    <t>Mirjam</t>
  </si>
  <si>
    <t>N12</t>
  </si>
  <si>
    <t>ADUSOO</t>
  </si>
  <si>
    <t>Mirle Neora</t>
  </si>
  <si>
    <t>N8</t>
  </si>
  <si>
    <t>PALMISTE</t>
  </si>
  <si>
    <t>Paula</t>
  </si>
  <si>
    <t>LAUK</t>
  </si>
  <si>
    <t>Karl Patrick</t>
  </si>
  <si>
    <t>KURG</t>
  </si>
  <si>
    <t>UULIMAA</t>
  </si>
  <si>
    <t>Ats</t>
  </si>
  <si>
    <t>SOHIREVA</t>
  </si>
  <si>
    <t>Kitija</t>
  </si>
  <si>
    <t>TAUR</t>
  </si>
  <si>
    <t>Mia Sandra</t>
  </si>
  <si>
    <t>TOOM</t>
  </si>
  <si>
    <t>TIIRATS</t>
  </si>
  <si>
    <t>Johannes</t>
  </si>
  <si>
    <t>ROOT</t>
  </si>
  <si>
    <t>Richard</t>
  </si>
  <si>
    <t>VALMSEN</t>
  </si>
  <si>
    <t>Henri</t>
  </si>
  <si>
    <t>REIMAN</t>
  </si>
  <si>
    <t>Neeme</t>
  </si>
  <si>
    <t>KANNEL</t>
  </si>
  <si>
    <t>Märt</t>
  </si>
  <si>
    <t>MIKK</t>
  </si>
  <si>
    <t>Mairo</t>
  </si>
  <si>
    <t>KIILASPEA</t>
  </si>
  <si>
    <t>Marcus</t>
  </si>
  <si>
    <t>REIER</t>
  </si>
  <si>
    <t>Kusti</t>
  </si>
  <si>
    <t>Anne Mari</t>
  </si>
  <si>
    <t>SARIKAS</t>
  </si>
  <si>
    <t>Merilyn</t>
  </si>
  <si>
    <t>TASANE</t>
  </si>
  <si>
    <t>Elina</t>
  </si>
  <si>
    <t>Karmen</t>
  </si>
  <si>
    <t>VOOL</t>
  </si>
  <si>
    <t>Toomas</t>
  </si>
  <si>
    <t>Tony</t>
  </si>
  <si>
    <t>Marko Martti</t>
  </si>
  <si>
    <t>TREIMUTH</t>
  </si>
  <si>
    <t>LAANEMÄE</t>
  </si>
  <si>
    <t>Erki</t>
  </si>
  <si>
    <t>Kristjan</t>
  </si>
  <si>
    <t>LEPPIK</t>
  </si>
  <si>
    <t>Kirke</t>
  </si>
  <si>
    <t>SOONIK</t>
  </si>
  <si>
    <t>Kristel Sandra</t>
  </si>
  <si>
    <t>LOORITS</t>
  </si>
  <si>
    <t>Andris Roland</t>
  </si>
  <si>
    <t>HÜTT</t>
  </si>
  <si>
    <t>Oliver Harris</t>
  </si>
  <si>
    <t>Oskar Hendrik</t>
  </si>
  <si>
    <t>Randar</t>
  </si>
  <si>
    <t>REILJAN</t>
  </si>
  <si>
    <t>Janmar</t>
  </si>
  <si>
    <t>KOLL</t>
  </si>
  <si>
    <t>Rihard</t>
  </si>
  <si>
    <t>LENZIUS</t>
  </si>
  <si>
    <t>Raiko</t>
  </si>
  <si>
    <t>ENEL</t>
  </si>
  <si>
    <t>Moorits</t>
  </si>
  <si>
    <t>PUŠKIN</t>
  </si>
  <si>
    <t>Jürgen</t>
  </si>
  <si>
    <t>PUNG</t>
  </si>
  <si>
    <t>Piret</t>
  </si>
  <si>
    <t>KALME</t>
  </si>
  <si>
    <t>Riin</t>
  </si>
  <si>
    <t>Vooremaa Centrum/Rattabaas</t>
  </si>
  <si>
    <t>CYCLING TARTU</t>
  </si>
  <si>
    <t>SANKMANN</t>
  </si>
  <si>
    <t>VENDELIN</t>
  </si>
  <si>
    <t>Karl Arnold</t>
  </si>
  <si>
    <t>VAHTRA</t>
  </si>
  <si>
    <t>Norman</t>
  </si>
  <si>
    <t>JÕEÄÄR</t>
  </si>
  <si>
    <t>Peeter</t>
  </si>
  <si>
    <t>Cycling Tartu</t>
  </si>
  <si>
    <t>PRANGEL</t>
  </si>
  <si>
    <t>Kristo</t>
  </si>
  <si>
    <t>CYCLO-CROSS</t>
  </si>
  <si>
    <t>1 punkt - €</t>
  </si>
  <si>
    <t>JK Paralepa</t>
  </si>
  <si>
    <t>Haapsalu</t>
  </si>
  <si>
    <t xml:space="preserve">Riiklike noorte tippspordi toetuste jaotus 2019. aastaks.  </t>
  </si>
  <si>
    <t>cfc</t>
  </si>
  <si>
    <t>vrk</t>
  </si>
  <si>
    <t>rtr</t>
  </si>
  <si>
    <t>vcr</t>
  </si>
  <si>
    <t>vik</t>
  </si>
  <si>
    <t>CYCLO-CROSS KOKKU LIIDETUD MTB PUNKTIDEGA (ÜHINE ARVESTUS)</t>
  </si>
  <si>
    <t>Narva Jalgrattaklubi TEMP</t>
  </si>
  <si>
    <t>1 punkt - 2,31€</t>
  </si>
  <si>
    <t>1 punkt - 1,68€</t>
  </si>
  <si>
    <t>1 punkt - 1,30€</t>
  </si>
  <si>
    <t>1 punkt - 1,34€</t>
  </si>
  <si>
    <t>1 punkt - 4,61€</t>
  </si>
  <si>
    <t>1 punkt - 4,39€</t>
  </si>
  <si>
    <t>M/NU punktid</t>
  </si>
  <si>
    <t>Registri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</si>
</sst>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r&quot;"/>
    <numFmt numFmtId="165" formatCode="#,##0.00\ _k_r"/>
  </numFmts>
  <fonts count="20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Times New Roman"/>
      <family val="1"/>
      <charset val="186"/>
    </font>
    <font>
      <sz val="11"/>
      <name val="CourierPS"/>
      <family val="3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FF0000"/>
      <name val="CourierPS"/>
      <family val="3"/>
      <charset val="186"/>
    </font>
    <font>
      <sz val="9"/>
      <color rgb="FFFF0000"/>
      <name val="Arial"/>
      <family val="2"/>
      <charset val="186"/>
    </font>
    <font>
      <b/>
      <sz val="12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</cellStyleXfs>
  <cellXfs count="303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2" borderId="4" xfId="0" applyFont="1" applyFill="1" applyBorder="1" applyAlignment="1"/>
    <xf numFmtId="0" fontId="4" fillId="3" borderId="4" xfId="0" applyFont="1" applyFill="1" applyBorder="1" applyAlignment="1"/>
    <xf numFmtId="0" fontId="4" fillId="4" borderId="5" xfId="0" applyFont="1" applyFill="1" applyBorder="1" applyAlignment="1"/>
    <xf numFmtId="0" fontId="4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0" fillId="0" borderId="0" xfId="0" applyNumberFormat="1"/>
    <xf numFmtId="0" fontId="3" fillId="8" borderId="0" xfId="0" applyFont="1" applyFill="1" applyAlignment="1"/>
    <xf numFmtId="0" fontId="4" fillId="8" borderId="0" xfId="0" applyFont="1" applyFill="1" applyBorder="1" applyAlignment="1"/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1" fillId="0" borderId="0" xfId="0" applyFont="1" applyBorder="1"/>
    <xf numFmtId="0" fontId="3" fillId="8" borderId="0" xfId="0" applyFont="1" applyFill="1" applyBorder="1" applyAlignment="1"/>
    <xf numFmtId="0" fontId="4" fillId="8" borderId="0" xfId="0" applyFont="1" applyFill="1" applyBorder="1" applyAlignment="1">
      <alignment horizontal="left"/>
    </xf>
    <xf numFmtId="2" fontId="4" fillId="3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2" fontId="4" fillId="8" borderId="0" xfId="0" applyNumberFormat="1" applyFont="1" applyFill="1" applyBorder="1" applyAlignment="1"/>
    <xf numFmtId="0" fontId="4" fillId="8" borderId="3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4" xfId="0" applyFont="1" applyFill="1" applyBorder="1" applyAlignment="1"/>
    <xf numFmtId="0" fontId="4" fillId="2" borderId="19" xfId="0" applyFont="1" applyFill="1" applyBorder="1" applyAlignment="1">
      <alignment horizontal="center" textRotation="90"/>
    </xf>
    <xf numFmtId="0" fontId="4" fillId="3" borderId="19" xfId="0" applyFont="1" applyFill="1" applyBorder="1" applyAlignment="1">
      <alignment horizontal="center" textRotation="90"/>
    </xf>
    <xf numFmtId="0" fontId="4" fillId="4" borderId="19" xfId="0" applyFont="1" applyFill="1" applyBorder="1" applyAlignment="1">
      <alignment textRotation="90"/>
    </xf>
    <xf numFmtId="2" fontId="4" fillId="4" borderId="5" xfId="0" applyNumberFormat="1" applyFont="1" applyFill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ont="1" applyFill="1" applyAlignment="1"/>
    <xf numFmtId="0" fontId="9" fillId="2" borderId="2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" fontId="7" fillId="2" borderId="13" xfId="0" applyNumberFormat="1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7" fillId="0" borderId="0" xfId="0" applyFont="1" applyAlignment="1"/>
    <xf numFmtId="0" fontId="9" fillId="0" borderId="0" xfId="0" applyFont="1" applyFill="1" applyBorder="1" applyAlignment="1">
      <alignment horizontal="center"/>
    </xf>
    <xf numFmtId="0" fontId="9" fillId="6" borderId="3" xfId="0" applyFont="1" applyFill="1" applyBorder="1" applyAlignment="1"/>
    <xf numFmtId="0" fontId="9" fillId="6" borderId="4" xfId="0" applyFont="1" applyFill="1" applyBorder="1" applyAlignment="1"/>
    <xf numFmtId="4" fontId="7" fillId="0" borderId="0" xfId="0" applyNumberFormat="1" applyFont="1" applyAlignment="1"/>
    <xf numFmtId="4" fontId="0" fillId="0" borderId="0" xfId="0" applyNumberFormat="1" applyFont="1" applyAlignment="1"/>
    <xf numFmtId="0" fontId="0" fillId="9" borderId="35" xfId="0" applyFont="1" applyFill="1" applyBorder="1" applyAlignment="1"/>
    <xf numFmtId="0" fontId="0" fillId="9" borderId="20" xfId="0" applyFont="1" applyFill="1" applyBorder="1" applyAlignment="1"/>
    <xf numFmtId="0" fontId="8" fillId="5" borderId="3" xfId="0" applyFont="1" applyFill="1" applyBorder="1" applyAlignment="1"/>
    <xf numFmtId="0" fontId="8" fillId="5" borderId="4" xfId="0" applyFont="1" applyFill="1" applyBorder="1" applyAlignment="1"/>
    <xf numFmtId="4" fontId="8" fillId="9" borderId="35" xfId="0" applyNumberFormat="1" applyFont="1" applyFill="1" applyBorder="1" applyAlignment="1"/>
    <xf numFmtId="0" fontId="9" fillId="0" borderId="4" xfId="0" applyFont="1" applyFill="1" applyBorder="1" applyAlignment="1"/>
    <xf numFmtId="1" fontId="7" fillId="2" borderId="25" xfId="0" applyNumberFormat="1" applyFont="1" applyFill="1" applyBorder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1" fontId="7" fillId="3" borderId="1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32" xfId="0" applyFont="1" applyFill="1" applyBorder="1" applyAlignment="1"/>
    <xf numFmtId="0" fontId="9" fillId="0" borderId="11" xfId="0" applyFont="1" applyFill="1" applyBorder="1" applyAlignment="1"/>
    <xf numFmtId="0" fontId="9" fillId="0" borderId="34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" fontId="7" fillId="2" borderId="14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1" fontId="10" fillId="4" borderId="14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164" fontId="9" fillId="3" borderId="38" xfId="0" applyNumberFormat="1" applyFont="1" applyFill="1" applyBorder="1" applyAlignment="1">
      <alignment horizontal="center" wrapText="1"/>
    </xf>
    <xf numFmtId="164" fontId="9" fillId="4" borderId="38" xfId="0" applyNumberFormat="1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1" fontId="7" fillId="2" borderId="26" xfId="0" applyNumberFormat="1" applyFont="1" applyFill="1" applyBorder="1" applyAlignment="1">
      <alignment horizontal="center"/>
    </xf>
    <xf numFmtId="1" fontId="9" fillId="2" borderId="23" xfId="0" applyNumberFormat="1" applyFont="1" applyFill="1" applyBorder="1" applyAlignment="1">
      <alignment horizontal="center"/>
    </xf>
    <xf numFmtId="1" fontId="7" fillId="3" borderId="26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" fontId="7" fillId="3" borderId="22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" fontId="9" fillId="5" borderId="12" xfId="0" applyNumberFormat="1" applyFont="1" applyFill="1" applyBorder="1" applyAlignment="1"/>
    <xf numFmtId="0" fontId="0" fillId="8" borderId="0" xfId="0" applyFont="1" applyFill="1" applyBorder="1" applyAlignment="1"/>
    <xf numFmtId="0" fontId="7" fillId="8" borderId="0" xfId="0" applyFont="1" applyFill="1" applyBorder="1" applyAlignment="1"/>
    <xf numFmtId="0" fontId="7" fillId="8" borderId="0" xfId="0" applyFont="1" applyFill="1" applyBorder="1" applyAlignment="1">
      <alignment horizontal="center"/>
    </xf>
    <xf numFmtId="3" fontId="0" fillId="0" borderId="0" xfId="0" applyNumberFormat="1" applyAlignment="1"/>
    <xf numFmtId="0" fontId="9" fillId="5" borderId="11" xfId="0" applyFont="1" applyFill="1" applyBorder="1" applyAlignment="1">
      <alignment horizontal="center"/>
    </xf>
    <xf numFmtId="1" fontId="0" fillId="0" borderId="0" xfId="0" applyNumberFormat="1" applyAlignment="1"/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center" wrapText="1"/>
    </xf>
    <xf numFmtId="0" fontId="12" fillId="0" borderId="27" xfId="3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0" borderId="0" xfId="0"/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center" textRotation="90"/>
    </xf>
    <xf numFmtId="0" fontId="4" fillId="10" borderId="4" xfId="0" applyFont="1" applyFill="1" applyBorder="1" applyAlignment="1"/>
    <xf numFmtId="2" fontId="4" fillId="10" borderId="4" xfId="0" applyNumberFormat="1" applyFont="1" applyFill="1" applyBorder="1" applyAlignment="1"/>
    <xf numFmtId="0" fontId="12" fillId="0" borderId="0" xfId="5" applyFont="1" applyFill="1" applyBorder="1" applyAlignment="1">
      <alignment wrapText="1"/>
    </xf>
    <xf numFmtId="0" fontId="12" fillId="0" borderId="27" xfId="4" applyFont="1" applyFill="1" applyBorder="1" applyAlignment="1">
      <alignment wrapText="1"/>
    </xf>
    <xf numFmtId="0" fontId="0" fillId="0" borderId="0" xfId="0"/>
    <xf numFmtId="0" fontId="12" fillId="0" borderId="27" xfId="5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2" fillId="0" borderId="27" xfId="5" applyFont="1" applyFill="1" applyBorder="1" applyAlignment="1">
      <alignment wrapText="1"/>
    </xf>
    <xf numFmtId="0" fontId="14" fillId="0" borderId="27" xfId="7" applyFont="1" applyFill="1" applyBorder="1" applyAlignment="1">
      <alignment wrapText="1"/>
    </xf>
    <xf numFmtId="0" fontId="14" fillId="0" borderId="27" xfId="8" applyFont="1" applyFill="1" applyBorder="1" applyAlignment="1">
      <alignment wrapText="1"/>
    </xf>
    <xf numFmtId="0" fontId="14" fillId="0" borderId="27" xfId="7" applyFont="1" applyFill="1" applyBorder="1" applyAlignment="1">
      <alignment wrapText="1"/>
    </xf>
    <xf numFmtId="0" fontId="14" fillId="0" borderId="27" xfId="7" applyFont="1" applyFill="1" applyBorder="1" applyAlignment="1">
      <alignment horizontal="right" wrapText="1"/>
    </xf>
    <xf numFmtId="0" fontId="14" fillId="0" borderId="27" xfId="8" applyFont="1" applyFill="1" applyBorder="1" applyAlignment="1">
      <alignment wrapText="1"/>
    </xf>
    <xf numFmtId="0" fontId="14" fillId="0" borderId="27" xfId="6" applyFont="1" applyFill="1" applyBorder="1" applyAlignment="1">
      <alignment wrapText="1"/>
    </xf>
    <xf numFmtId="0" fontId="14" fillId="0" borderId="27" xfId="8" applyFont="1" applyFill="1" applyBorder="1" applyAlignment="1">
      <alignment wrapText="1"/>
    </xf>
    <xf numFmtId="0" fontId="14" fillId="0" borderId="27" xfId="8" applyFont="1" applyFill="1" applyBorder="1" applyAlignment="1">
      <alignment wrapText="1"/>
    </xf>
    <xf numFmtId="0" fontId="7" fillId="0" borderId="41" xfId="0" applyFont="1" applyFill="1" applyBorder="1" applyAlignment="1">
      <alignment horizontal="left"/>
    </xf>
    <xf numFmtId="0" fontId="12" fillId="0" borderId="41" xfId="5" applyFont="1" applyFill="1" applyBorder="1" applyAlignment="1">
      <alignment wrapText="1"/>
    </xf>
    <xf numFmtId="0" fontId="9" fillId="11" borderId="3" xfId="0" applyFont="1" applyFill="1" applyBorder="1" applyAlignment="1">
      <alignment horizontal="left"/>
    </xf>
    <xf numFmtId="0" fontId="9" fillId="11" borderId="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1" fontId="7" fillId="2" borderId="43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 wrapText="1"/>
    </xf>
    <xf numFmtId="1" fontId="7" fillId="4" borderId="7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 wrapText="1"/>
    </xf>
    <xf numFmtId="0" fontId="9" fillId="10" borderId="26" xfId="0" applyFont="1" applyFill="1" applyBorder="1" applyAlignment="1">
      <alignment horizontal="center" wrapText="1"/>
    </xf>
    <xf numFmtId="1" fontId="9" fillId="10" borderId="13" xfId="0" applyNumberFormat="1" applyFont="1" applyFill="1" applyBorder="1" applyAlignment="1">
      <alignment horizontal="center"/>
    </xf>
    <xf numFmtId="0" fontId="9" fillId="10" borderId="45" xfId="0" applyFont="1" applyFill="1" applyBorder="1" applyAlignment="1">
      <alignment horizontal="center" wrapText="1"/>
    </xf>
    <xf numFmtId="1" fontId="9" fillId="10" borderId="36" xfId="0" applyNumberFormat="1" applyFont="1" applyFill="1" applyBorder="1" applyAlignment="1">
      <alignment horizontal="center"/>
    </xf>
    <xf numFmtId="1" fontId="7" fillId="4" borderId="26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/>
    </xf>
    <xf numFmtId="4" fontId="11" fillId="7" borderId="1" xfId="0" applyNumberFormat="1" applyFont="1" applyFill="1" applyBorder="1" applyAlignment="1"/>
    <xf numFmtId="1" fontId="11" fillId="7" borderId="1" xfId="0" applyNumberFormat="1" applyFont="1" applyFill="1" applyBorder="1" applyAlignment="1"/>
    <xf numFmtId="2" fontId="11" fillId="7" borderId="1" xfId="0" applyNumberFormat="1" applyFont="1" applyFill="1" applyBorder="1" applyAlignment="1"/>
    <xf numFmtId="2" fontId="11" fillId="7" borderId="1" xfId="0" applyNumberFormat="1" applyFont="1" applyFill="1" applyBorder="1" applyAlignment="1">
      <alignment horizontal="right"/>
    </xf>
    <xf numFmtId="4" fontId="11" fillId="4" borderId="1" xfId="0" applyNumberFormat="1" applyFont="1" applyFill="1" applyBorder="1" applyAlignment="1"/>
    <xf numFmtId="1" fontId="11" fillId="4" borderId="1" xfId="0" applyNumberFormat="1" applyFont="1" applyFill="1" applyBorder="1" applyAlignment="1"/>
    <xf numFmtId="2" fontId="11" fillId="4" borderId="1" xfId="0" applyNumberFormat="1" applyFont="1" applyFill="1" applyBorder="1" applyAlignment="1"/>
    <xf numFmtId="2" fontId="11" fillId="4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/>
    <xf numFmtId="4" fontId="11" fillId="10" borderId="1" xfId="0" applyNumberFormat="1" applyFont="1" applyFill="1" applyBorder="1" applyAlignment="1"/>
    <xf numFmtId="1" fontId="11" fillId="10" borderId="1" xfId="0" applyNumberFormat="1" applyFont="1" applyFill="1" applyBorder="1" applyAlignment="1"/>
    <xf numFmtId="2" fontId="11" fillId="10" borderId="1" xfId="0" applyNumberFormat="1" applyFont="1" applyFill="1" applyBorder="1" applyAlignment="1"/>
    <xf numFmtId="2" fontId="11" fillId="10" borderId="1" xfId="0" applyNumberFormat="1" applyFont="1" applyFill="1" applyBorder="1" applyAlignment="1">
      <alignment horizontal="right"/>
    </xf>
    <xf numFmtId="3" fontId="11" fillId="10" borderId="1" xfId="0" applyNumberFormat="1" applyFont="1" applyFill="1" applyBorder="1" applyAlignment="1"/>
    <xf numFmtId="4" fontId="11" fillId="11" borderId="1" xfId="0" applyNumberFormat="1" applyFont="1" applyFill="1" applyBorder="1" applyAlignment="1"/>
    <xf numFmtId="1" fontId="11" fillId="11" borderId="1" xfId="0" applyNumberFormat="1" applyFont="1" applyFill="1" applyBorder="1" applyAlignment="1"/>
    <xf numFmtId="2" fontId="11" fillId="11" borderId="1" xfId="0" applyNumberFormat="1" applyFont="1" applyFill="1" applyBorder="1" applyAlignment="1"/>
    <xf numFmtId="2" fontId="11" fillId="11" borderId="1" xfId="0" applyNumberFormat="1" applyFont="1" applyFill="1" applyBorder="1" applyAlignment="1">
      <alignment horizontal="center"/>
    </xf>
    <xf numFmtId="3" fontId="11" fillId="11" borderId="1" xfId="0" applyNumberFormat="1" applyFont="1" applyFill="1" applyBorder="1" applyAlignment="1"/>
    <xf numFmtId="1" fontId="11" fillId="2" borderId="46" xfId="0" applyNumberFormat="1" applyFont="1" applyFill="1" applyBorder="1" applyAlignment="1"/>
    <xf numFmtId="2" fontId="11" fillId="2" borderId="46" xfId="0" applyNumberFormat="1" applyFont="1" applyFill="1" applyBorder="1" applyAlignment="1"/>
    <xf numFmtId="2" fontId="11" fillId="2" borderId="46" xfId="0" applyNumberFormat="1" applyFont="1" applyFill="1" applyBorder="1" applyAlignment="1">
      <alignment horizontal="right"/>
    </xf>
    <xf numFmtId="2" fontId="11" fillId="2" borderId="26" xfId="0" applyNumberFormat="1" applyFont="1" applyFill="1" applyBorder="1" applyAlignment="1"/>
    <xf numFmtId="2" fontId="11" fillId="7" borderId="22" xfId="0" applyNumberFormat="1" applyFont="1" applyFill="1" applyBorder="1" applyAlignment="1"/>
    <xf numFmtId="2" fontId="11" fillId="4" borderId="22" xfId="0" applyNumberFormat="1" applyFont="1" applyFill="1" applyBorder="1" applyAlignment="1"/>
    <xf numFmtId="2" fontId="11" fillId="10" borderId="22" xfId="0" applyNumberFormat="1" applyFont="1" applyFill="1" applyBorder="1" applyAlignment="1"/>
    <xf numFmtId="165" fontId="9" fillId="6" borderId="11" xfId="0" applyNumberFormat="1" applyFont="1" applyFill="1" applyBorder="1" applyAlignment="1">
      <alignment horizontal="center" wrapText="1"/>
    </xf>
    <xf numFmtId="4" fontId="7" fillId="7" borderId="1" xfId="0" applyNumberFormat="1" applyFont="1" applyFill="1" applyBorder="1" applyAlignment="1"/>
    <xf numFmtId="4" fontId="7" fillId="7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/>
    <xf numFmtId="4" fontId="7" fillId="4" borderId="1" xfId="0" applyNumberFormat="1" applyFont="1" applyFill="1" applyBorder="1" applyAlignment="1">
      <alignment horizontal="right"/>
    </xf>
    <xf numFmtId="4" fontId="7" fillId="10" borderId="1" xfId="0" applyNumberFormat="1" applyFont="1" applyFill="1" applyBorder="1" applyAlignment="1"/>
    <xf numFmtId="4" fontId="7" fillId="10" borderId="1" xfId="0" applyNumberFormat="1" applyFont="1" applyFill="1" applyBorder="1" applyAlignment="1">
      <alignment horizontal="right"/>
    </xf>
    <xf numFmtId="4" fontId="7" fillId="11" borderId="1" xfId="0" applyNumberFormat="1" applyFont="1" applyFill="1" applyBorder="1" applyAlignment="1"/>
    <xf numFmtId="4" fontId="7" fillId="11" borderId="1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center"/>
    </xf>
    <xf numFmtId="4" fontId="7" fillId="2" borderId="46" xfId="0" applyNumberFormat="1" applyFont="1" applyFill="1" applyBorder="1" applyAlignment="1"/>
    <xf numFmtId="4" fontId="7" fillId="2" borderId="46" xfId="0" applyNumberFormat="1" applyFont="1" applyFill="1" applyBorder="1" applyAlignment="1">
      <alignment horizontal="right"/>
    </xf>
    <xf numFmtId="4" fontId="11" fillId="2" borderId="46" xfId="0" applyNumberFormat="1" applyFont="1" applyFill="1" applyBorder="1" applyAlignment="1"/>
    <xf numFmtId="0" fontId="7" fillId="7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4" fontId="11" fillId="11" borderId="22" xfId="0" applyNumberFormat="1" applyFont="1" applyFill="1" applyBorder="1" applyAlignment="1"/>
    <xf numFmtId="0" fontId="8" fillId="5" borderId="43" xfId="0" applyFont="1" applyFill="1" applyBorder="1" applyAlignment="1">
      <alignment horizontal="center"/>
    </xf>
    <xf numFmtId="4" fontId="8" fillId="5" borderId="42" xfId="0" applyNumberFormat="1" applyFont="1" applyFill="1" applyBorder="1" applyAlignment="1"/>
    <xf numFmtId="3" fontId="8" fillId="5" borderId="42" xfId="0" applyNumberFormat="1" applyFont="1" applyFill="1" applyBorder="1" applyAlignment="1"/>
    <xf numFmtId="1" fontId="8" fillId="5" borderId="42" xfId="0" applyNumberFormat="1" applyFont="1" applyFill="1" applyBorder="1" applyAlignment="1"/>
    <xf numFmtId="2" fontId="8" fillId="5" borderId="42" xfId="0" applyNumberFormat="1" applyFont="1" applyFill="1" applyBorder="1" applyAlignment="1"/>
    <xf numFmtId="2" fontId="8" fillId="5" borderId="44" xfId="0" applyNumberFormat="1" applyFont="1" applyFill="1" applyBorder="1" applyAlignment="1"/>
    <xf numFmtId="3" fontId="0" fillId="9" borderId="39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1" fontId="9" fillId="3" borderId="31" xfId="0" applyNumberFormat="1" applyFont="1" applyFill="1" applyBorder="1" applyAlignment="1">
      <alignment horizontal="center"/>
    </xf>
    <xf numFmtId="1" fontId="9" fillId="3" borderId="36" xfId="0" applyNumberFormat="1" applyFont="1" applyFill="1" applyBorder="1" applyAlignment="1">
      <alignment horizontal="center"/>
    </xf>
    <xf numFmtId="164" fontId="9" fillId="4" borderId="47" xfId="0" applyNumberFormat="1" applyFont="1" applyFill="1" applyBorder="1" applyAlignment="1">
      <alignment horizontal="center" wrapText="1"/>
    </xf>
    <xf numFmtId="164" fontId="9" fillId="4" borderId="34" xfId="0" applyNumberFormat="1" applyFont="1" applyFill="1" applyBorder="1" applyAlignment="1">
      <alignment horizontal="center" wrapText="1"/>
    </xf>
    <xf numFmtId="1" fontId="7" fillId="4" borderId="25" xfId="0" applyNumberFormat="1" applyFont="1" applyFill="1" applyBorder="1" applyAlignment="1">
      <alignment horizontal="center"/>
    </xf>
    <xf numFmtId="1" fontId="7" fillId="2" borderId="44" xfId="0" applyNumberFormat="1" applyFont="1" applyFill="1" applyBorder="1" applyAlignment="1">
      <alignment horizontal="right"/>
    </xf>
    <xf numFmtId="1" fontId="7" fillId="2" borderId="30" xfId="0" applyNumberFormat="1" applyFont="1" applyFill="1" applyBorder="1" applyAlignment="1">
      <alignment horizontal="right"/>
    </xf>
    <xf numFmtId="1" fontId="9" fillId="2" borderId="30" xfId="0" applyNumberFormat="1" applyFont="1" applyFill="1" applyBorder="1" applyAlignment="1">
      <alignment horizontal="right"/>
    </xf>
    <xf numFmtId="1" fontId="7" fillId="3" borderId="30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horizontal="center"/>
    </xf>
    <xf numFmtId="1" fontId="9" fillId="3" borderId="37" xfId="0" applyNumberFormat="1" applyFont="1" applyFill="1" applyBorder="1" applyAlignment="1">
      <alignment horizontal="right"/>
    </xf>
    <xf numFmtId="1" fontId="7" fillId="4" borderId="43" xfId="0" applyNumberFormat="1" applyFont="1" applyFill="1" applyBorder="1" applyAlignment="1">
      <alignment horizontal="right"/>
    </xf>
    <xf numFmtId="1" fontId="7" fillId="4" borderId="44" xfId="0" applyNumberFormat="1" applyFont="1" applyFill="1" applyBorder="1" applyAlignment="1">
      <alignment horizontal="right"/>
    </xf>
    <xf numFmtId="1" fontId="7" fillId="4" borderId="10" xfId="0" applyNumberFormat="1" applyFont="1" applyFill="1" applyBorder="1" applyAlignment="1">
      <alignment horizontal="right"/>
    </xf>
    <xf numFmtId="1" fontId="7" fillId="4" borderId="30" xfId="0" applyNumberFormat="1" applyFont="1" applyFill="1" applyBorder="1" applyAlignment="1">
      <alignment horizontal="right"/>
    </xf>
    <xf numFmtId="1" fontId="9" fillId="4" borderId="37" xfId="0" applyNumberFormat="1" applyFont="1" applyFill="1" applyBorder="1" applyAlignment="1"/>
    <xf numFmtId="1" fontId="9" fillId="2" borderId="33" xfId="0" applyNumberFormat="1" applyFont="1" applyFill="1" applyBorder="1" applyAlignment="1">
      <alignment horizontal="center"/>
    </xf>
    <xf numFmtId="1" fontId="9" fillId="2" borderId="20" xfId="0" applyNumberFormat="1" applyFont="1" applyFill="1" applyBorder="1" applyAlignment="1">
      <alignment horizontal="center"/>
    </xf>
    <xf numFmtId="1" fontId="9" fillId="3" borderId="33" xfId="0" applyNumberFormat="1" applyFont="1" applyFill="1" applyBorder="1" applyAlignment="1">
      <alignment horizontal="center"/>
    </xf>
    <xf numFmtId="1" fontId="9" fillId="3" borderId="20" xfId="0" applyNumberFormat="1" applyFont="1" applyFill="1" applyBorder="1" applyAlignment="1">
      <alignment horizontal="center"/>
    </xf>
    <xf numFmtId="1" fontId="9" fillId="4" borderId="48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" fontId="9" fillId="4" borderId="39" xfId="0" applyNumberFormat="1" applyFont="1" applyFill="1" applyBorder="1" applyAlignment="1">
      <alignment horizontal="center"/>
    </xf>
    <xf numFmtId="1" fontId="9" fillId="4" borderId="38" xfId="0" applyNumberFormat="1" applyFont="1" applyFill="1" applyBorder="1" applyAlignment="1">
      <alignment horizontal="center"/>
    </xf>
    <xf numFmtId="4" fontId="0" fillId="0" borderId="0" xfId="0" applyNumberFormat="1" applyAlignment="1"/>
    <xf numFmtId="1" fontId="9" fillId="5" borderId="50" xfId="0" applyNumberFormat="1" applyFont="1" applyFill="1" applyBorder="1" applyAlignment="1"/>
    <xf numFmtId="1" fontId="9" fillId="10" borderId="14" xfId="0" applyNumberFormat="1" applyFont="1" applyFill="1" applyBorder="1" applyAlignment="1"/>
    <xf numFmtId="1" fontId="9" fillId="10" borderId="37" xfId="0" applyNumberFormat="1" applyFont="1" applyFill="1" applyBorder="1" applyAlignment="1"/>
    <xf numFmtId="1" fontId="9" fillId="10" borderId="33" xfId="0" applyNumberFormat="1" applyFont="1" applyFill="1" applyBorder="1" applyAlignment="1">
      <alignment horizontal="center"/>
    </xf>
    <xf numFmtId="1" fontId="9" fillId="10" borderId="20" xfId="0" applyNumberFormat="1" applyFont="1" applyFill="1" applyBorder="1" applyAlignment="1">
      <alignment horizontal="center"/>
    </xf>
    <xf numFmtId="1" fontId="9" fillId="10" borderId="38" xfId="0" applyNumberFormat="1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1" fontId="9" fillId="5" borderId="21" xfId="0" applyNumberFormat="1" applyFont="1" applyFill="1" applyBorder="1" applyAlignment="1"/>
    <xf numFmtId="0" fontId="16" fillId="0" borderId="27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2" fontId="16" fillId="0" borderId="0" xfId="0" applyNumberFormat="1" applyFont="1" applyFill="1"/>
    <xf numFmtId="0" fontId="18" fillId="0" borderId="0" xfId="0" applyFont="1" applyFill="1" applyAlignment="1"/>
    <xf numFmtId="0" fontId="19" fillId="0" borderId="0" xfId="0" applyFont="1" applyFill="1" applyAlignment="1"/>
    <xf numFmtId="1" fontId="9" fillId="5" borderId="52" xfId="0" applyNumberFormat="1" applyFont="1" applyFill="1" applyBorder="1" applyAlignment="1"/>
    <xf numFmtId="1" fontId="5" fillId="0" borderId="0" xfId="0" applyNumberFormat="1" applyFont="1" applyFill="1" applyBorder="1" applyAlignment="1">
      <alignment horizontal="left" vertical="center"/>
    </xf>
    <xf numFmtId="2" fontId="0" fillId="0" borderId="0" xfId="0" applyNumberFormat="1" applyBorder="1" applyAlignment="1"/>
    <xf numFmtId="1" fontId="9" fillId="5" borderId="49" xfId="0" applyNumberFormat="1" applyFont="1" applyFill="1" applyBorder="1" applyAlignment="1"/>
    <xf numFmtId="1" fontId="9" fillId="5" borderId="40" xfId="0" applyNumberFormat="1" applyFont="1" applyFill="1" applyBorder="1" applyAlignment="1"/>
    <xf numFmtId="1" fontId="9" fillId="5" borderId="24" xfId="0" applyNumberFormat="1" applyFont="1" applyFill="1" applyBorder="1" applyAlignment="1"/>
    <xf numFmtId="1" fontId="9" fillId="5" borderId="51" xfId="0" applyNumberFormat="1" applyFont="1" applyFill="1" applyBorder="1" applyAlignment="1"/>
    <xf numFmtId="0" fontId="9" fillId="10" borderId="3" xfId="0" applyFont="1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10" borderId="32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9">
    <cellStyle name="Hyperlink 2" xfId="2"/>
    <cellStyle name="Normaallaad_CC" xfId="4"/>
    <cellStyle name="Normaallaad_Leht1" xfId="3"/>
    <cellStyle name="Normaallaad_Leht1 2" xfId="6"/>
    <cellStyle name="Normaallaad_MNT 2" xfId="7"/>
    <cellStyle name="Normaallaad_MTB" xfId="5"/>
    <cellStyle name="Normaallaad_MTB 2" xf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ACD1D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zoomScale="90" zoomScaleNormal="90" workbookViewId="0">
      <pane xSplit="3" topLeftCell="D1" activePane="topRight" state="frozen"/>
      <selection pane="topRight" activeCell="U46" sqref="U46"/>
    </sheetView>
  </sheetViews>
  <sheetFormatPr defaultRowHeight="15"/>
  <cols>
    <col min="1" max="1" width="4.28515625" style="17" customWidth="1"/>
    <col min="2" max="2" width="10.140625" style="17" bestFit="1" customWidth="1"/>
    <col min="3" max="3" width="36.28515625" style="17" customWidth="1"/>
    <col min="4" max="4" width="15.42578125" style="17" customWidth="1"/>
    <col min="5" max="6" width="9.85546875" style="17" customWidth="1"/>
    <col min="7" max="7" width="9.140625" style="17" customWidth="1"/>
    <col min="8" max="8" width="10" style="17" customWidth="1"/>
    <col min="9" max="21" width="9.140625" style="17" customWidth="1"/>
    <col min="22" max="22" width="9.85546875" style="17" customWidth="1"/>
    <col min="23" max="28" width="9.85546875" style="17" hidden="1" customWidth="1"/>
    <col min="29" max="30" width="10.5703125" style="17" customWidth="1"/>
    <col min="31" max="31" width="9.140625" style="17"/>
    <col min="32" max="32" width="8.42578125" style="17" bestFit="1" customWidth="1"/>
    <col min="33" max="16384" width="9.140625" style="17"/>
  </cols>
  <sheetData>
    <row r="1" spans="1:33" ht="15.75">
      <c r="A1" s="258" t="s">
        <v>550</v>
      </c>
      <c r="B1" s="47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3" ht="15.75" thickBot="1">
      <c r="A2" s="47"/>
      <c r="B2" s="47"/>
      <c r="C2" s="48"/>
      <c r="D2" s="4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3" ht="15.75" thickBot="1">
      <c r="A3" s="45"/>
      <c r="B3" s="45"/>
      <c r="C3" s="45"/>
      <c r="D3" s="49"/>
      <c r="E3" s="282" t="s">
        <v>59</v>
      </c>
      <c r="F3" s="283"/>
      <c r="G3" s="284"/>
      <c r="H3" s="284"/>
      <c r="I3" s="283"/>
      <c r="J3" s="285"/>
      <c r="K3" s="275" t="s">
        <v>60</v>
      </c>
      <c r="L3" s="276"/>
      <c r="M3" s="276"/>
      <c r="N3" s="276"/>
      <c r="O3" s="277"/>
      <c r="P3" s="278"/>
      <c r="Q3" s="279" t="s">
        <v>54</v>
      </c>
      <c r="R3" s="280"/>
      <c r="S3" s="280"/>
      <c r="T3" s="280"/>
      <c r="U3" s="280"/>
      <c r="V3" s="281"/>
      <c r="W3" s="270" t="s">
        <v>546</v>
      </c>
      <c r="X3" s="271"/>
      <c r="Y3" s="271"/>
      <c r="Z3" s="271"/>
      <c r="AA3" s="271"/>
      <c r="AB3" s="272"/>
      <c r="AC3" s="45"/>
      <c r="AD3" s="45"/>
    </row>
    <row r="4" spans="1:33" ht="30.75" thickBot="1">
      <c r="A4" s="78" t="s">
        <v>61</v>
      </c>
      <c r="B4" s="79" t="s">
        <v>565</v>
      </c>
      <c r="C4" s="80" t="s">
        <v>62</v>
      </c>
      <c r="D4" s="72" t="s">
        <v>63</v>
      </c>
      <c r="E4" s="91" t="s">
        <v>190</v>
      </c>
      <c r="F4" s="50" t="s">
        <v>559</v>
      </c>
      <c r="G4" s="111" t="s">
        <v>56</v>
      </c>
      <c r="H4" s="92" t="s">
        <v>558</v>
      </c>
      <c r="I4" s="93" t="s">
        <v>64</v>
      </c>
      <c r="J4" s="94" t="s">
        <v>65</v>
      </c>
      <c r="K4" s="51" t="s">
        <v>190</v>
      </c>
      <c r="L4" s="52" t="s">
        <v>561</v>
      </c>
      <c r="M4" s="53" t="s">
        <v>56</v>
      </c>
      <c r="N4" s="95" t="s">
        <v>560</v>
      </c>
      <c r="O4" s="96" t="s">
        <v>64</v>
      </c>
      <c r="P4" s="97" t="s">
        <v>66</v>
      </c>
      <c r="Q4" s="222" t="s">
        <v>190</v>
      </c>
      <c r="R4" s="223" t="s">
        <v>562</v>
      </c>
      <c r="S4" s="157" t="s">
        <v>56</v>
      </c>
      <c r="T4" s="98" t="s">
        <v>563</v>
      </c>
      <c r="U4" s="99" t="s">
        <v>64</v>
      </c>
      <c r="V4" s="125" t="s">
        <v>66</v>
      </c>
      <c r="W4" s="160" t="s">
        <v>190</v>
      </c>
      <c r="X4" s="163" t="s">
        <v>547</v>
      </c>
      <c r="Y4" s="160" t="s">
        <v>56</v>
      </c>
      <c r="Z4" s="163" t="s">
        <v>547</v>
      </c>
      <c r="AA4" s="160" t="s">
        <v>64</v>
      </c>
      <c r="AB4" s="161" t="s">
        <v>66</v>
      </c>
      <c r="AC4" s="117" t="s">
        <v>66</v>
      </c>
      <c r="AD4" s="117" t="s">
        <v>204</v>
      </c>
    </row>
    <row r="5" spans="1:33">
      <c r="A5" s="77">
        <v>1</v>
      </c>
      <c r="B5" s="90">
        <v>80297681</v>
      </c>
      <c r="C5" s="76" t="s">
        <v>43</v>
      </c>
      <c r="D5" s="54" t="s">
        <v>67</v>
      </c>
      <c r="E5" s="73">
        <f>Punktid!E83</f>
        <v>167.5</v>
      </c>
      <c r="F5" s="100">
        <f t="shared" ref="F5:F31" si="0">E5*$M$37</f>
        <v>280.92461197339253</v>
      </c>
      <c r="G5" s="73">
        <f>Punktid!E109</f>
        <v>570.5</v>
      </c>
      <c r="H5" s="100">
        <f t="shared" ref="H5:H31" si="1">G5*$J$37</f>
        <v>1318.5319300628078</v>
      </c>
      <c r="I5" s="86">
        <f t="shared" ref="I5:I31" si="2">G5+E5</f>
        <v>738</v>
      </c>
      <c r="J5" s="101">
        <f t="shared" ref="J5:J31" si="3">H5+F5</f>
        <v>1599.4565420362003</v>
      </c>
      <c r="K5" s="74">
        <f>Punktid!F83</f>
        <v>128.5</v>
      </c>
      <c r="L5" s="102">
        <f t="shared" ref="L5:L31" si="4">K5*$M$38</f>
        <v>172.33581560283687</v>
      </c>
      <c r="M5" s="74">
        <f>Punktid!F109</f>
        <v>1017</v>
      </c>
      <c r="N5" s="102">
        <f t="shared" ref="N5:N31" si="5">M5*$J$38</f>
        <v>1324.4814049586776</v>
      </c>
      <c r="O5" s="103">
        <f t="shared" ref="O5:O31" si="6">M5+K5</f>
        <v>1145.5</v>
      </c>
      <c r="P5" s="220">
        <f t="shared" ref="P5:P31" si="7">N5+L5</f>
        <v>1496.8172205615144</v>
      </c>
      <c r="Q5" s="224">
        <f>Punktid!H83</f>
        <v>0</v>
      </c>
      <c r="R5" s="165">
        <f t="shared" ref="R5:R31" si="8">Q5*$M$39</f>
        <v>0</v>
      </c>
      <c r="S5" s="158">
        <f>Punktid!H109</f>
        <v>50</v>
      </c>
      <c r="T5" s="104">
        <f t="shared" ref="T5:T31" si="9">S5*$J$39</f>
        <v>219.60000000000002</v>
      </c>
      <c r="U5" s="105">
        <f t="shared" ref="U5:U31" si="10">Q5+S5</f>
        <v>50</v>
      </c>
      <c r="V5" s="106">
        <f t="shared" ref="V5:V31" si="11">R5+T5</f>
        <v>219.60000000000002</v>
      </c>
      <c r="W5" s="162">
        <f>Punktid!G83</f>
        <v>0</v>
      </c>
      <c r="X5" s="164" t="e">
        <f t="shared" ref="X5:X31" si="12">W5*$M$40</f>
        <v>#DIV/0!</v>
      </c>
      <c r="Y5" s="162">
        <f>Punktid!G109</f>
        <v>0</v>
      </c>
      <c r="Z5" s="164" t="e">
        <f t="shared" ref="Z5:Z31" si="13">Y5*$J$40</f>
        <v>#DIV/0!</v>
      </c>
      <c r="AA5" s="162">
        <f t="shared" ref="AA5:AA31" si="14">W5+Y5</f>
        <v>0</v>
      </c>
      <c r="AB5" s="164" t="e">
        <f t="shared" ref="AB5:AB31" si="15">X5+Z5</f>
        <v>#DIV/0!</v>
      </c>
      <c r="AC5" s="253">
        <f t="shared" ref="AC5:AC31" si="16">V5+P5+J5</f>
        <v>3315.8737625977146</v>
      </c>
      <c r="AD5" s="262">
        <v>3316</v>
      </c>
      <c r="AE5" s="61"/>
      <c r="AF5" s="19"/>
      <c r="AG5" s="18"/>
    </row>
    <row r="6" spans="1:33">
      <c r="A6" s="77">
        <v>2</v>
      </c>
      <c r="B6" s="90">
        <v>80138356</v>
      </c>
      <c r="C6" s="76" t="s">
        <v>39</v>
      </c>
      <c r="D6" s="55" t="s">
        <v>71</v>
      </c>
      <c r="E6" s="58">
        <f>Punktid!E307</f>
        <v>58</v>
      </c>
      <c r="F6" s="107">
        <f t="shared" si="0"/>
        <v>97.275388026607558</v>
      </c>
      <c r="G6" s="58">
        <f>Punktid!E332</f>
        <v>579.5</v>
      </c>
      <c r="H6" s="107">
        <f t="shared" si="1"/>
        <v>1339.3326090646751</v>
      </c>
      <c r="I6" s="87">
        <f t="shared" si="2"/>
        <v>637.5</v>
      </c>
      <c r="J6" s="108">
        <f t="shared" si="3"/>
        <v>1436.6079970912826</v>
      </c>
      <c r="K6" s="75">
        <v>0</v>
      </c>
      <c r="L6" s="109">
        <f t="shared" si="4"/>
        <v>0</v>
      </c>
      <c r="M6" s="75">
        <f>Punktid!F332</f>
        <v>301.5</v>
      </c>
      <c r="N6" s="109">
        <f t="shared" si="5"/>
        <v>392.65599173553716</v>
      </c>
      <c r="O6" s="88">
        <f t="shared" si="6"/>
        <v>301.5</v>
      </c>
      <c r="P6" s="221">
        <f t="shared" si="7"/>
        <v>392.65599173553716</v>
      </c>
      <c r="Q6" s="89">
        <v>0</v>
      </c>
      <c r="R6" s="110">
        <f t="shared" si="8"/>
        <v>0</v>
      </c>
      <c r="S6" s="159">
        <f>Punktid!H332</f>
        <v>168</v>
      </c>
      <c r="T6" s="104">
        <f t="shared" si="9"/>
        <v>737.85600000000011</v>
      </c>
      <c r="U6" s="105">
        <f t="shared" si="10"/>
        <v>168</v>
      </c>
      <c r="V6" s="106">
        <f t="shared" si="11"/>
        <v>737.85600000000011</v>
      </c>
      <c r="W6" s="162">
        <f>Punktid!G307</f>
        <v>0</v>
      </c>
      <c r="X6" s="164" t="e">
        <f t="shared" si="12"/>
        <v>#DIV/0!</v>
      </c>
      <c r="Y6" s="162">
        <f>Punktid!G332</f>
        <v>0</v>
      </c>
      <c r="Z6" s="164" t="e">
        <f t="shared" si="13"/>
        <v>#DIV/0!</v>
      </c>
      <c r="AA6" s="162">
        <f t="shared" si="14"/>
        <v>0</v>
      </c>
      <c r="AB6" s="164" t="e">
        <f t="shared" si="15"/>
        <v>#DIV/0!</v>
      </c>
      <c r="AC6" s="259">
        <f t="shared" si="16"/>
        <v>2567.1199888268202</v>
      </c>
      <c r="AD6" s="263">
        <v>2567</v>
      </c>
      <c r="AF6" s="19"/>
      <c r="AG6" s="18"/>
    </row>
    <row r="7" spans="1:33">
      <c r="A7" s="77">
        <v>3</v>
      </c>
      <c r="B7" s="90">
        <v>80172726</v>
      </c>
      <c r="C7" s="76" t="s">
        <v>42</v>
      </c>
      <c r="D7" s="56" t="s">
        <v>67</v>
      </c>
      <c r="E7" s="58">
        <f>Punktid!E30</f>
        <v>126.5</v>
      </c>
      <c r="F7" s="107">
        <f t="shared" si="0"/>
        <v>212.16097560975612</v>
      </c>
      <c r="G7" s="58">
        <f>Punktid!E52</f>
        <v>568.5</v>
      </c>
      <c r="H7" s="107">
        <f t="shared" si="1"/>
        <v>1313.9095569512817</v>
      </c>
      <c r="I7" s="87">
        <f t="shared" si="2"/>
        <v>695</v>
      </c>
      <c r="J7" s="108">
        <f t="shared" si="3"/>
        <v>1526.0705325610379</v>
      </c>
      <c r="K7" s="75">
        <f>Punktid!F30</f>
        <v>22.5</v>
      </c>
      <c r="L7" s="109">
        <f t="shared" si="4"/>
        <v>30.175531914893618</v>
      </c>
      <c r="M7" s="75">
        <f>Punktid!F52</f>
        <v>493.5</v>
      </c>
      <c r="N7" s="109">
        <f t="shared" si="5"/>
        <v>642.70557851239664</v>
      </c>
      <c r="O7" s="88">
        <f t="shared" si="6"/>
        <v>516</v>
      </c>
      <c r="P7" s="221">
        <f t="shared" si="7"/>
        <v>672.88111042729031</v>
      </c>
      <c r="Q7" s="89">
        <f>Punktid!H30</f>
        <v>0</v>
      </c>
      <c r="R7" s="110">
        <f t="shared" si="8"/>
        <v>0</v>
      </c>
      <c r="S7" s="159">
        <f>Punktid!H52</f>
        <v>0</v>
      </c>
      <c r="T7" s="104">
        <f t="shared" si="9"/>
        <v>0</v>
      </c>
      <c r="U7" s="105">
        <f t="shared" si="10"/>
        <v>0</v>
      </c>
      <c r="V7" s="106">
        <f t="shared" si="11"/>
        <v>0</v>
      </c>
      <c r="W7" s="162">
        <f>Punktid!G30</f>
        <v>0</v>
      </c>
      <c r="X7" s="164" t="e">
        <f t="shared" si="12"/>
        <v>#DIV/0!</v>
      </c>
      <c r="Y7" s="162">
        <f>Punktid!G52</f>
        <v>0</v>
      </c>
      <c r="Z7" s="164" t="e">
        <f t="shared" si="13"/>
        <v>#DIV/0!</v>
      </c>
      <c r="AA7" s="162">
        <f t="shared" si="14"/>
        <v>0</v>
      </c>
      <c r="AB7" s="164" t="e">
        <f t="shared" si="15"/>
        <v>#DIV/0!</v>
      </c>
      <c r="AC7" s="259">
        <f t="shared" si="16"/>
        <v>2198.9516429883283</v>
      </c>
      <c r="AD7" s="263">
        <v>2199</v>
      </c>
      <c r="AF7" s="19"/>
      <c r="AG7" s="18"/>
    </row>
    <row r="8" spans="1:33">
      <c r="A8" s="77">
        <v>4</v>
      </c>
      <c r="B8" s="90">
        <v>80016469</v>
      </c>
      <c r="C8" s="76" t="s">
        <v>534</v>
      </c>
      <c r="D8" s="56" t="s">
        <v>74</v>
      </c>
      <c r="E8" s="58">
        <f>Punktid!E337</f>
        <v>10</v>
      </c>
      <c r="F8" s="107">
        <f t="shared" si="0"/>
        <v>16.771618625277164</v>
      </c>
      <c r="G8" s="58">
        <f>Punktid!E350</f>
        <v>151.5</v>
      </c>
      <c r="H8" s="107">
        <f t="shared" si="1"/>
        <v>350.14476319809887</v>
      </c>
      <c r="I8" s="87">
        <f t="shared" si="2"/>
        <v>161.5</v>
      </c>
      <c r="J8" s="108">
        <f t="shared" si="3"/>
        <v>366.91638182337601</v>
      </c>
      <c r="K8" s="75">
        <f>Punktid!F337</f>
        <v>16</v>
      </c>
      <c r="L8" s="109">
        <f t="shared" si="4"/>
        <v>21.458156028368794</v>
      </c>
      <c r="M8" s="75">
        <f>Punktid!F350</f>
        <v>79</v>
      </c>
      <c r="N8" s="109">
        <f t="shared" si="5"/>
        <v>102.88498622589532</v>
      </c>
      <c r="O8" s="88">
        <f t="shared" si="6"/>
        <v>95</v>
      </c>
      <c r="P8" s="221">
        <f t="shared" si="7"/>
        <v>124.34314225426411</v>
      </c>
      <c r="Q8" s="89">
        <f>Punktid!H337</f>
        <v>22</v>
      </c>
      <c r="R8" s="110">
        <f t="shared" si="8"/>
        <v>101.46829268292686</v>
      </c>
      <c r="S8" s="159">
        <f>Punktid!H350</f>
        <v>220</v>
      </c>
      <c r="T8" s="104">
        <f t="shared" si="9"/>
        <v>966.24000000000012</v>
      </c>
      <c r="U8" s="105">
        <f t="shared" si="10"/>
        <v>242</v>
      </c>
      <c r="V8" s="106">
        <f t="shared" si="11"/>
        <v>1067.7082926829271</v>
      </c>
      <c r="W8" s="162">
        <f>Punktid!G337</f>
        <v>0</v>
      </c>
      <c r="X8" s="164" t="e">
        <f t="shared" si="12"/>
        <v>#DIV/0!</v>
      </c>
      <c r="Y8" s="162">
        <f>Punktid!G350</f>
        <v>0</v>
      </c>
      <c r="Z8" s="164" t="e">
        <f t="shared" si="13"/>
        <v>#DIV/0!</v>
      </c>
      <c r="AA8" s="162">
        <f t="shared" si="14"/>
        <v>0</v>
      </c>
      <c r="AB8" s="164" t="e">
        <f t="shared" si="15"/>
        <v>#DIV/0!</v>
      </c>
      <c r="AC8" s="259">
        <f t="shared" si="16"/>
        <v>1558.9678167605673</v>
      </c>
      <c r="AD8" s="263">
        <v>1559</v>
      </c>
      <c r="AF8" s="19"/>
      <c r="AG8" s="18"/>
    </row>
    <row r="9" spans="1:33">
      <c r="A9" s="77">
        <v>5</v>
      </c>
      <c r="B9" s="90">
        <v>80072321</v>
      </c>
      <c r="C9" s="76" t="s">
        <v>38</v>
      </c>
      <c r="D9" s="57" t="s">
        <v>68</v>
      </c>
      <c r="E9" s="58">
        <f>Punktid!E242</f>
        <v>27</v>
      </c>
      <c r="F9" s="107">
        <f t="shared" si="0"/>
        <v>45.283370288248342</v>
      </c>
      <c r="G9" s="58">
        <f>Punktid!E260</f>
        <v>157</v>
      </c>
      <c r="H9" s="107">
        <f t="shared" si="1"/>
        <v>362.85628925479551</v>
      </c>
      <c r="I9" s="87">
        <f t="shared" si="2"/>
        <v>184</v>
      </c>
      <c r="J9" s="108">
        <f t="shared" si="3"/>
        <v>408.13965954304388</v>
      </c>
      <c r="K9" s="75">
        <f>Punktid!F242</f>
        <v>40</v>
      </c>
      <c r="L9" s="109">
        <f t="shared" si="4"/>
        <v>53.645390070921984</v>
      </c>
      <c r="M9" s="75">
        <f>Punktid!F260</f>
        <v>176</v>
      </c>
      <c r="N9" s="109">
        <f t="shared" si="5"/>
        <v>229.21212121212122</v>
      </c>
      <c r="O9" s="88">
        <f t="shared" si="6"/>
        <v>216</v>
      </c>
      <c r="P9" s="221">
        <f t="shared" si="7"/>
        <v>282.85751128304321</v>
      </c>
      <c r="Q9" s="89">
        <v>0</v>
      </c>
      <c r="R9" s="110">
        <f t="shared" si="8"/>
        <v>0</v>
      </c>
      <c r="S9" s="159">
        <f>Punktid!H260</f>
        <v>69</v>
      </c>
      <c r="T9" s="104">
        <f t="shared" si="9"/>
        <v>303.048</v>
      </c>
      <c r="U9" s="105">
        <f t="shared" si="10"/>
        <v>69</v>
      </c>
      <c r="V9" s="106">
        <f t="shared" si="11"/>
        <v>303.048</v>
      </c>
      <c r="W9" s="162">
        <f>Punktid!G242</f>
        <v>0</v>
      </c>
      <c r="X9" s="164" t="e">
        <f t="shared" si="12"/>
        <v>#DIV/0!</v>
      </c>
      <c r="Y9" s="162">
        <f>Punktid!G260</f>
        <v>0</v>
      </c>
      <c r="Z9" s="164" t="e">
        <f t="shared" si="13"/>
        <v>#DIV/0!</v>
      </c>
      <c r="AA9" s="162">
        <f t="shared" si="14"/>
        <v>0</v>
      </c>
      <c r="AB9" s="164" t="e">
        <f t="shared" si="15"/>
        <v>#DIV/0!</v>
      </c>
      <c r="AC9" s="259">
        <f t="shared" si="16"/>
        <v>994.04517082608709</v>
      </c>
      <c r="AD9" s="263">
        <v>994</v>
      </c>
      <c r="AF9" s="19"/>
      <c r="AG9" s="18"/>
    </row>
    <row r="10" spans="1:33">
      <c r="A10" s="77">
        <v>6</v>
      </c>
      <c r="B10" s="90">
        <v>80083879</v>
      </c>
      <c r="C10" s="76" t="s">
        <v>69</v>
      </c>
      <c r="D10" s="56" t="s">
        <v>70</v>
      </c>
      <c r="E10" s="58">
        <v>0</v>
      </c>
      <c r="F10" s="107">
        <f t="shared" si="0"/>
        <v>0</v>
      </c>
      <c r="G10" s="58">
        <f>Punktid!E196</f>
        <v>202.5</v>
      </c>
      <c r="H10" s="107">
        <f t="shared" si="1"/>
        <v>468.01527754201328</v>
      </c>
      <c r="I10" s="87">
        <f t="shared" si="2"/>
        <v>202.5</v>
      </c>
      <c r="J10" s="108">
        <f t="shared" si="3"/>
        <v>468.01527754201328</v>
      </c>
      <c r="K10" s="75">
        <f>Punktid!F185</f>
        <v>12.5</v>
      </c>
      <c r="L10" s="109">
        <f t="shared" si="4"/>
        <v>16.76418439716312</v>
      </c>
      <c r="M10" s="75">
        <f>Punktid!F196</f>
        <v>289</v>
      </c>
      <c r="N10" s="109">
        <f t="shared" si="5"/>
        <v>376.37672176308541</v>
      </c>
      <c r="O10" s="88">
        <f t="shared" si="6"/>
        <v>301.5</v>
      </c>
      <c r="P10" s="221">
        <f t="shared" si="7"/>
        <v>393.14090616024851</v>
      </c>
      <c r="Q10" s="89">
        <v>0</v>
      </c>
      <c r="R10" s="110">
        <f t="shared" si="8"/>
        <v>0</v>
      </c>
      <c r="S10" s="159">
        <v>0</v>
      </c>
      <c r="T10" s="104">
        <f t="shared" si="9"/>
        <v>0</v>
      </c>
      <c r="U10" s="105">
        <f t="shared" si="10"/>
        <v>0</v>
      </c>
      <c r="V10" s="106">
        <f t="shared" si="11"/>
        <v>0</v>
      </c>
      <c r="W10" s="162">
        <v>0</v>
      </c>
      <c r="X10" s="164" t="e">
        <f t="shared" si="12"/>
        <v>#DIV/0!</v>
      </c>
      <c r="Y10" s="162">
        <f>Punktid!G196</f>
        <v>0</v>
      </c>
      <c r="Z10" s="164" t="e">
        <f t="shared" si="13"/>
        <v>#DIV/0!</v>
      </c>
      <c r="AA10" s="162">
        <f t="shared" si="14"/>
        <v>0</v>
      </c>
      <c r="AB10" s="164" t="e">
        <f t="shared" si="15"/>
        <v>#DIV/0!</v>
      </c>
      <c r="AC10" s="259">
        <f t="shared" si="16"/>
        <v>861.15618370226184</v>
      </c>
      <c r="AD10" s="263">
        <v>861</v>
      </c>
      <c r="AF10" s="20"/>
      <c r="AG10" s="18"/>
    </row>
    <row r="11" spans="1:33">
      <c r="A11" s="77">
        <v>7</v>
      </c>
      <c r="B11" s="90">
        <v>80166281</v>
      </c>
      <c r="C11" s="76" t="s">
        <v>51</v>
      </c>
      <c r="D11" s="57" t="s">
        <v>78</v>
      </c>
      <c r="E11" s="58">
        <v>0</v>
      </c>
      <c r="F11" s="107">
        <f t="shared" si="0"/>
        <v>0</v>
      </c>
      <c r="G11" s="58">
        <f>Punktid!E181</f>
        <v>103</v>
      </c>
      <c r="H11" s="107">
        <f t="shared" si="1"/>
        <v>238.05221524359195</v>
      </c>
      <c r="I11" s="87">
        <f t="shared" si="2"/>
        <v>103</v>
      </c>
      <c r="J11" s="108">
        <f t="shared" si="3"/>
        <v>238.05221524359195</v>
      </c>
      <c r="K11" s="75">
        <v>0</v>
      </c>
      <c r="L11" s="109">
        <f t="shared" si="4"/>
        <v>0</v>
      </c>
      <c r="M11" s="75">
        <f>Punktid!F181</f>
        <v>471</v>
      </c>
      <c r="N11" s="109">
        <f t="shared" si="5"/>
        <v>613.40289256198344</v>
      </c>
      <c r="O11" s="88">
        <f t="shared" si="6"/>
        <v>471</v>
      </c>
      <c r="P11" s="221">
        <f t="shared" si="7"/>
        <v>613.40289256198344</v>
      </c>
      <c r="Q11" s="89">
        <v>0</v>
      </c>
      <c r="R11" s="110">
        <f t="shared" si="8"/>
        <v>0</v>
      </c>
      <c r="S11" s="159">
        <v>0</v>
      </c>
      <c r="T11" s="104">
        <f t="shared" si="9"/>
        <v>0</v>
      </c>
      <c r="U11" s="105">
        <f t="shared" si="10"/>
        <v>0</v>
      </c>
      <c r="V11" s="106">
        <f t="shared" si="11"/>
        <v>0</v>
      </c>
      <c r="W11" s="162">
        <v>0</v>
      </c>
      <c r="X11" s="164" t="e">
        <f t="shared" si="12"/>
        <v>#DIV/0!</v>
      </c>
      <c r="Y11" s="162">
        <f>Punktid!G181</f>
        <v>0</v>
      </c>
      <c r="Z11" s="164" t="e">
        <f t="shared" si="13"/>
        <v>#DIV/0!</v>
      </c>
      <c r="AA11" s="162">
        <f t="shared" si="14"/>
        <v>0</v>
      </c>
      <c r="AB11" s="164" t="e">
        <f t="shared" si="15"/>
        <v>#DIV/0!</v>
      </c>
      <c r="AC11" s="259">
        <f t="shared" si="16"/>
        <v>851.45510780557538</v>
      </c>
      <c r="AD11" s="263">
        <v>851</v>
      </c>
      <c r="AF11" s="19"/>
      <c r="AG11" s="18"/>
    </row>
    <row r="12" spans="1:33">
      <c r="A12" s="77">
        <v>8</v>
      </c>
      <c r="B12" s="90">
        <v>80084620</v>
      </c>
      <c r="C12" s="76" t="s">
        <v>41</v>
      </c>
      <c r="D12" s="57" t="s">
        <v>68</v>
      </c>
      <c r="E12" s="58">
        <v>0</v>
      </c>
      <c r="F12" s="107">
        <f t="shared" si="0"/>
        <v>0</v>
      </c>
      <c r="G12" s="58">
        <v>0</v>
      </c>
      <c r="H12" s="107">
        <f t="shared" si="1"/>
        <v>0</v>
      </c>
      <c r="I12" s="87">
        <f t="shared" si="2"/>
        <v>0</v>
      </c>
      <c r="J12" s="108">
        <f t="shared" si="3"/>
        <v>0</v>
      </c>
      <c r="K12" s="75">
        <v>0</v>
      </c>
      <c r="L12" s="109">
        <f t="shared" si="4"/>
        <v>0</v>
      </c>
      <c r="M12" s="75">
        <v>0</v>
      </c>
      <c r="N12" s="109">
        <f t="shared" si="5"/>
        <v>0</v>
      </c>
      <c r="O12" s="88">
        <f t="shared" si="6"/>
        <v>0</v>
      </c>
      <c r="P12" s="221">
        <f t="shared" si="7"/>
        <v>0</v>
      </c>
      <c r="Q12" s="89">
        <f>Punktid!H264</f>
        <v>30</v>
      </c>
      <c r="R12" s="110">
        <f t="shared" si="8"/>
        <v>138.36585365853662</v>
      </c>
      <c r="S12" s="159">
        <f>Punktid!H289</f>
        <v>138</v>
      </c>
      <c r="T12" s="104">
        <f t="shared" si="9"/>
        <v>606.096</v>
      </c>
      <c r="U12" s="105">
        <f t="shared" si="10"/>
        <v>168</v>
      </c>
      <c r="V12" s="106">
        <f t="shared" si="11"/>
        <v>744.4618536585366</v>
      </c>
      <c r="W12" s="162">
        <v>0</v>
      </c>
      <c r="X12" s="164" t="e">
        <f t="shared" si="12"/>
        <v>#DIV/0!</v>
      </c>
      <c r="Y12" s="162">
        <v>0</v>
      </c>
      <c r="Z12" s="164" t="e">
        <f t="shared" si="13"/>
        <v>#DIV/0!</v>
      </c>
      <c r="AA12" s="162">
        <f t="shared" si="14"/>
        <v>0</v>
      </c>
      <c r="AB12" s="164" t="e">
        <f t="shared" si="15"/>
        <v>#DIV/0!</v>
      </c>
      <c r="AC12" s="259">
        <f t="shared" si="16"/>
        <v>744.4618536585366</v>
      </c>
      <c r="AD12" s="263">
        <v>744</v>
      </c>
      <c r="AF12" s="19"/>
    </row>
    <row r="13" spans="1:33">
      <c r="A13" s="77">
        <v>9</v>
      </c>
      <c r="B13" s="90">
        <v>80112121</v>
      </c>
      <c r="C13" s="76" t="s">
        <v>44</v>
      </c>
      <c r="D13" s="57" t="s">
        <v>68</v>
      </c>
      <c r="E13" s="58">
        <f>Punktid!E213</f>
        <v>20</v>
      </c>
      <c r="F13" s="107">
        <f t="shared" si="0"/>
        <v>33.543237250554327</v>
      </c>
      <c r="G13" s="58">
        <f>Punktid!E225</f>
        <v>177</v>
      </c>
      <c r="H13" s="107">
        <f t="shared" si="1"/>
        <v>409.08002037005605</v>
      </c>
      <c r="I13" s="87">
        <f t="shared" si="2"/>
        <v>197</v>
      </c>
      <c r="J13" s="108">
        <f t="shared" si="3"/>
        <v>442.62325762061039</v>
      </c>
      <c r="K13" s="75">
        <v>0</v>
      </c>
      <c r="L13" s="109">
        <f t="shared" si="4"/>
        <v>0</v>
      </c>
      <c r="M13" s="75">
        <f>Punktid!F225</f>
        <v>42</v>
      </c>
      <c r="N13" s="109">
        <f t="shared" si="5"/>
        <v>54.698347107438018</v>
      </c>
      <c r="O13" s="88">
        <f t="shared" si="6"/>
        <v>42</v>
      </c>
      <c r="P13" s="221">
        <f t="shared" si="7"/>
        <v>54.698347107438018</v>
      </c>
      <c r="Q13" s="89">
        <v>0</v>
      </c>
      <c r="R13" s="110">
        <f t="shared" si="8"/>
        <v>0</v>
      </c>
      <c r="S13" s="159">
        <f>Punktid!H225</f>
        <v>30</v>
      </c>
      <c r="T13" s="104">
        <f t="shared" si="9"/>
        <v>131.76000000000002</v>
      </c>
      <c r="U13" s="105">
        <f t="shared" si="10"/>
        <v>30</v>
      </c>
      <c r="V13" s="106">
        <f t="shared" si="11"/>
        <v>131.76000000000002</v>
      </c>
      <c r="W13" s="162">
        <v>0</v>
      </c>
      <c r="X13" s="164" t="e">
        <f t="shared" si="12"/>
        <v>#DIV/0!</v>
      </c>
      <c r="Y13" s="162">
        <f>Punktid!G225</f>
        <v>0</v>
      </c>
      <c r="Z13" s="164" t="e">
        <f t="shared" si="13"/>
        <v>#DIV/0!</v>
      </c>
      <c r="AA13" s="162">
        <f t="shared" si="14"/>
        <v>0</v>
      </c>
      <c r="AB13" s="164" t="e">
        <f t="shared" si="15"/>
        <v>#DIV/0!</v>
      </c>
      <c r="AC13" s="259">
        <f t="shared" si="16"/>
        <v>629.08160472804843</v>
      </c>
      <c r="AD13" s="263">
        <v>629</v>
      </c>
      <c r="AF13" s="19"/>
      <c r="AG13" s="18"/>
    </row>
    <row r="14" spans="1:33">
      <c r="A14" s="77">
        <v>10</v>
      </c>
      <c r="B14" s="81">
        <v>80393203</v>
      </c>
      <c r="C14" s="81" t="s">
        <v>91</v>
      </c>
      <c r="D14" s="219" t="s">
        <v>205</v>
      </c>
      <c r="E14" s="58">
        <v>0</v>
      </c>
      <c r="F14" s="107">
        <f t="shared" si="0"/>
        <v>0</v>
      </c>
      <c r="G14" s="58">
        <v>0</v>
      </c>
      <c r="H14" s="107">
        <f t="shared" si="1"/>
        <v>0</v>
      </c>
      <c r="I14" s="87">
        <f t="shared" si="2"/>
        <v>0</v>
      </c>
      <c r="J14" s="108">
        <f t="shared" si="3"/>
        <v>0</v>
      </c>
      <c r="K14" s="75">
        <v>0</v>
      </c>
      <c r="L14" s="109">
        <f t="shared" si="4"/>
        <v>0</v>
      </c>
      <c r="M14" s="75">
        <v>0</v>
      </c>
      <c r="N14" s="109">
        <f t="shared" si="5"/>
        <v>0</v>
      </c>
      <c r="O14" s="88">
        <f t="shared" si="6"/>
        <v>0</v>
      </c>
      <c r="P14" s="221">
        <f t="shared" si="7"/>
        <v>0</v>
      </c>
      <c r="Q14" s="89">
        <f>Punktid!H9</f>
        <v>30</v>
      </c>
      <c r="R14" s="110">
        <f t="shared" si="8"/>
        <v>138.36585365853662</v>
      </c>
      <c r="S14" s="159">
        <f>Punktid!H21</f>
        <v>100</v>
      </c>
      <c r="T14" s="104">
        <f t="shared" si="9"/>
        <v>439.20000000000005</v>
      </c>
      <c r="U14" s="105">
        <f t="shared" si="10"/>
        <v>130</v>
      </c>
      <c r="V14" s="106">
        <f t="shared" si="11"/>
        <v>577.56585365853664</v>
      </c>
      <c r="W14" s="162">
        <v>0</v>
      </c>
      <c r="X14" s="164" t="e">
        <f t="shared" si="12"/>
        <v>#DIV/0!</v>
      </c>
      <c r="Y14" s="162">
        <v>0</v>
      </c>
      <c r="Z14" s="164" t="e">
        <f t="shared" si="13"/>
        <v>#DIV/0!</v>
      </c>
      <c r="AA14" s="162">
        <f t="shared" si="14"/>
        <v>0</v>
      </c>
      <c r="AB14" s="164" t="e">
        <f t="shared" si="15"/>
        <v>#DIV/0!</v>
      </c>
      <c r="AC14" s="259">
        <f t="shared" si="16"/>
        <v>577.56585365853664</v>
      </c>
      <c r="AD14" s="263">
        <v>578</v>
      </c>
      <c r="AF14" s="19"/>
      <c r="AG14" s="18"/>
    </row>
    <row r="15" spans="1:33">
      <c r="A15" s="77">
        <v>11</v>
      </c>
      <c r="B15" s="90">
        <v>80296368</v>
      </c>
      <c r="C15" s="76" t="s">
        <v>50</v>
      </c>
      <c r="D15" s="57" t="s">
        <v>67</v>
      </c>
      <c r="E15" s="58">
        <f>Punktid!E133</f>
        <v>9</v>
      </c>
      <c r="F15" s="107">
        <f t="shared" si="0"/>
        <v>15.094456762749449</v>
      </c>
      <c r="G15" s="58">
        <f>Punktid!E147</f>
        <v>126</v>
      </c>
      <c r="H15" s="107">
        <f t="shared" si="1"/>
        <v>291.20950602614164</v>
      </c>
      <c r="I15" s="87">
        <f t="shared" si="2"/>
        <v>135</v>
      </c>
      <c r="J15" s="108">
        <f t="shared" si="3"/>
        <v>306.30396278889111</v>
      </c>
      <c r="K15" s="75">
        <f>Punktid!F133</f>
        <v>19.5</v>
      </c>
      <c r="L15" s="109">
        <f t="shared" si="4"/>
        <v>26.152127659574468</v>
      </c>
      <c r="M15" s="75">
        <f>Punktid!F147</f>
        <v>70.5</v>
      </c>
      <c r="N15" s="109">
        <f t="shared" si="5"/>
        <v>91.815082644628092</v>
      </c>
      <c r="O15" s="88">
        <f t="shared" si="6"/>
        <v>90</v>
      </c>
      <c r="P15" s="221">
        <f t="shared" si="7"/>
        <v>117.96721030420255</v>
      </c>
      <c r="Q15" s="89">
        <v>0</v>
      </c>
      <c r="R15" s="110">
        <f t="shared" si="8"/>
        <v>0</v>
      </c>
      <c r="S15" s="159">
        <v>0</v>
      </c>
      <c r="T15" s="104">
        <f t="shared" si="9"/>
        <v>0</v>
      </c>
      <c r="U15" s="105">
        <f t="shared" si="10"/>
        <v>0</v>
      </c>
      <c r="V15" s="106">
        <f t="shared" si="11"/>
        <v>0</v>
      </c>
      <c r="W15" s="162">
        <f>Punktid!G133</f>
        <v>0</v>
      </c>
      <c r="X15" s="164" t="e">
        <f t="shared" si="12"/>
        <v>#DIV/0!</v>
      </c>
      <c r="Y15" s="162">
        <f>Punktid!G147</f>
        <v>0</v>
      </c>
      <c r="Z15" s="164" t="e">
        <f t="shared" si="13"/>
        <v>#DIV/0!</v>
      </c>
      <c r="AA15" s="162">
        <f t="shared" si="14"/>
        <v>0</v>
      </c>
      <c r="AB15" s="164" t="e">
        <f t="shared" si="15"/>
        <v>#DIV/0!</v>
      </c>
      <c r="AC15" s="259">
        <f t="shared" si="16"/>
        <v>424.27117309309369</v>
      </c>
      <c r="AD15" s="263">
        <v>424</v>
      </c>
      <c r="AF15" s="19"/>
      <c r="AG15" s="18"/>
    </row>
    <row r="16" spans="1:33">
      <c r="A16" s="77">
        <v>12</v>
      </c>
      <c r="B16" s="90">
        <v>80319135</v>
      </c>
      <c r="C16" s="76" t="s">
        <v>92</v>
      </c>
      <c r="D16" s="57" t="s">
        <v>207</v>
      </c>
      <c r="E16" s="58">
        <v>0</v>
      </c>
      <c r="F16" s="107">
        <f t="shared" si="0"/>
        <v>0</v>
      </c>
      <c r="G16" s="58">
        <f>Punktid!E233</f>
        <v>95</v>
      </c>
      <c r="H16" s="107">
        <f t="shared" si="1"/>
        <v>219.56272279748774</v>
      </c>
      <c r="I16" s="87">
        <f t="shared" si="2"/>
        <v>95</v>
      </c>
      <c r="J16" s="108">
        <f t="shared" si="3"/>
        <v>219.56272279748774</v>
      </c>
      <c r="K16" s="75">
        <v>0</v>
      </c>
      <c r="L16" s="109">
        <f t="shared" si="4"/>
        <v>0</v>
      </c>
      <c r="M16" s="75">
        <f>Punktid!F233</f>
        <v>155</v>
      </c>
      <c r="N16" s="109">
        <f t="shared" si="5"/>
        <v>201.86294765840219</v>
      </c>
      <c r="O16" s="88">
        <f t="shared" si="6"/>
        <v>155</v>
      </c>
      <c r="P16" s="221">
        <f t="shared" si="7"/>
        <v>201.86294765840219</v>
      </c>
      <c r="Q16" s="89">
        <v>0</v>
      </c>
      <c r="R16" s="110">
        <f t="shared" si="8"/>
        <v>0</v>
      </c>
      <c r="S16" s="159">
        <v>0</v>
      </c>
      <c r="T16" s="104">
        <f t="shared" si="9"/>
        <v>0</v>
      </c>
      <c r="U16" s="105">
        <f t="shared" si="10"/>
        <v>0</v>
      </c>
      <c r="V16" s="106">
        <f t="shared" si="11"/>
        <v>0</v>
      </c>
      <c r="W16" s="162">
        <v>0</v>
      </c>
      <c r="X16" s="164" t="e">
        <f t="shared" si="12"/>
        <v>#DIV/0!</v>
      </c>
      <c r="Y16" s="162">
        <f>Punktid!G233</f>
        <v>0</v>
      </c>
      <c r="Z16" s="164" t="e">
        <f t="shared" si="13"/>
        <v>#DIV/0!</v>
      </c>
      <c r="AA16" s="162">
        <f t="shared" si="14"/>
        <v>0</v>
      </c>
      <c r="AB16" s="164" t="e">
        <f t="shared" si="15"/>
        <v>#DIV/0!</v>
      </c>
      <c r="AC16" s="259">
        <f t="shared" si="16"/>
        <v>421.42567045588993</v>
      </c>
      <c r="AD16" s="263">
        <v>421</v>
      </c>
      <c r="AF16" s="19"/>
      <c r="AG16" s="18"/>
    </row>
    <row r="17" spans="1:34">
      <c r="A17" s="77">
        <v>13</v>
      </c>
      <c r="B17" s="90">
        <v>80045347</v>
      </c>
      <c r="C17" s="76" t="s">
        <v>557</v>
      </c>
      <c r="D17" s="57" t="s">
        <v>79</v>
      </c>
      <c r="E17" s="58">
        <v>0</v>
      </c>
      <c r="F17" s="107">
        <f t="shared" si="0"/>
        <v>0</v>
      </c>
      <c r="G17" s="58">
        <f>Punktid!E128</f>
        <v>39</v>
      </c>
      <c r="H17" s="107">
        <f t="shared" si="1"/>
        <v>90.136275674758124</v>
      </c>
      <c r="I17" s="87">
        <f t="shared" si="2"/>
        <v>39</v>
      </c>
      <c r="J17" s="108">
        <f t="shared" si="3"/>
        <v>90.136275674758124</v>
      </c>
      <c r="K17" s="75">
        <v>0</v>
      </c>
      <c r="L17" s="109">
        <f t="shared" si="4"/>
        <v>0</v>
      </c>
      <c r="M17" s="75">
        <f>Punktid!F128</f>
        <v>91</v>
      </c>
      <c r="N17" s="109">
        <f t="shared" si="5"/>
        <v>118.51308539944904</v>
      </c>
      <c r="O17" s="88">
        <f t="shared" si="6"/>
        <v>91</v>
      </c>
      <c r="P17" s="221">
        <f t="shared" si="7"/>
        <v>118.51308539944904</v>
      </c>
      <c r="Q17" s="89">
        <v>0</v>
      </c>
      <c r="R17" s="110">
        <f t="shared" si="8"/>
        <v>0</v>
      </c>
      <c r="S17" s="159">
        <v>0</v>
      </c>
      <c r="T17" s="104">
        <f t="shared" si="9"/>
        <v>0</v>
      </c>
      <c r="U17" s="105">
        <f t="shared" si="10"/>
        <v>0</v>
      </c>
      <c r="V17" s="106">
        <f t="shared" si="11"/>
        <v>0</v>
      </c>
      <c r="W17" s="162">
        <v>0</v>
      </c>
      <c r="X17" s="164" t="e">
        <f t="shared" si="12"/>
        <v>#DIV/0!</v>
      </c>
      <c r="Y17" s="162">
        <f>Punktid!G128</f>
        <v>0</v>
      </c>
      <c r="Z17" s="164" t="e">
        <f t="shared" si="13"/>
        <v>#DIV/0!</v>
      </c>
      <c r="AA17" s="162">
        <f t="shared" si="14"/>
        <v>0</v>
      </c>
      <c r="AB17" s="164" t="e">
        <f t="shared" si="15"/>
        <v>#DIV/0!</v>
      </c>
      <c r="AC17" s="259">
        <f t="shared" si="16"/>
        <v>208.64936107420715</v>
      </c>
      <c r="AD17" s="263">
        <v>209</v>
      </c>
      <c r="AF17" s="19"/>
      <c r="AG17" s="18"/>
    </row>
    <row r="18" spans="1:34">
      <c r="A18" s="77">
        <v>14</v>
      </c>
      <c r="B18" s="90">
        <v>80375049</v>
      </c>
      <c r="C18" s="76" t="s">
        <v>199</v>
      </c>
      <c r="D18" s="57" t="s">
        <v>208</v>
      </c>
      <c r="E18" s="58">
        <v>0</v>
      </c>
      <c r="F18" s="107">
        <f t="shared" si="0"/>
        <v>0</v>
      </c>
      <c r="G18" s="58">
        <f>Punktid!E159</f>
        <v>70</v>
      </c>
      <c r="H18" s="107">
        <f t="shared" si="1"/>
        <v>161.78305890341201</v>
      </c>
      <c r="I18" s="87">
        <f t="shared" si="2"/>
        <v>70</v>
      </c>
      <c r="J18" s="108">
        <f t="shared" si="3"/>
        <v>161.78305890341201</v>
      </c>
      <c r="K18" s="75">
        <v>0</v>
      </c>
      <c r="L18" s="109">
        <f t="shared" si="4"/>
        <v>0</v>
      </c>
      <c r="M18" s="75">
        <f>Punktid!F159</f>
        <v>13</v>
      </c>
      <c r="N18" s="109">
        <f t="shared" si="5"/>
        <v>16.930440771349861</v>
      </c>
      <c r="O18" s="88">
        <f t="shared" si="6"/>
        <v>13</v>
      </c>
      <c r="P18" s="221">
        <f t="shared" si="7"/>
        <v>16.930440771349861</v>
      </c>
      <c r="Q18" s="89">
        <v>0</v>
      </c>
      <c r="R18" s="110">
        <f t="shared" si="8"/>
        <v>0</v>
      </c>
      <c r="S18" s="159">
        <v>0</v>
      </c>
      <c r="T18" s="104">
        <f t="shared" si="9"/>
        <v>0</v>
      </c>
      <c r="U18" s="105">
        <f t="shared" si="10"/>
        <v>0</v>
      </c>
      <c r="V18" s="106">
        <f t="shared" si="11"/>
        <v>0</v>
      </c>
      <c r="W18" s="162">
        <v>0</v>
      </c>
      <c r="X18" s="164" t="e">
        <f t="shared" si="12"/>
        <v>#DIV/0!</v>
      </c>
      <c r="Y18" s="162">
        <f>Punktid!G159</f>
        <v>0</v>
      </c>
      <c r="Z18" s="164" t="e">
        <f t="shared" si="13"/>
        <v>#DIV/0!</v>
      </c>
      <c r="AA18" s="162">
        <f t="shared" si="14"/>
        <v>0</v>
      </c>
      <c r="AB18" s="164" t="e">
        <f t="shared" si="15"/>
        <v>#DIV/0!</v>
      </c>
      <c r="AC18" s="259">
        <f t="shared" si="16"/>
        <v>178.71349967476186</v>
      </c>
      <c r="AD18" s="263">
        <v>179</v>
      </c>
      <c r="AF18" s="19"/>
      <c r="AG18" s="18"/>
    </row>
    <row r="19" spans="1:34">
      <c r="A19" s="77">
        <v>15</v>
      </c>
      <c r="B19" s="90">
        <v>80302821</v>
      </c>
      <c r="C19" s="76" t="s">
        <v>47</v>
      </c>
      <c r="D19" s="57" t="s">
        <v>77</v>
      </c>
      <c r="E19" s="58">
        <v>0</v>
      </c>
      <c r="F19" s="107">
        <f t="shared" si="0"/>
        <v>0</v>
      </c>
      <c r="G19" s="58">
        <f>Punktid!E114</f>
        <v>49</v>
      </c>
      <c r="H19" s="107">
        <f t="shared" si="1"/>
        <v>113.24814123238841</v>
      </c>
      <c r="I19" s="87">
        <f t="shared" si="2"/>
        <v>49</v>
      </c>
      <c r="J19" s="108">
        <f t="shared" si="3"/>
        <v>113.24814123238841</v>
      </c>
      <c r="K19" s="75">
        <v>0</v>
      </c>
      <c r="L19" s="109">
        <f t="shared" si="4"/>
        <v>0</v>
      </c>
      <c r="M19" s="75">
        <f>Punktid!F114</f>
        <v>25</v>
      </c>
      <c r="N19" s="109">
        <f t="shared" si="5"/>
        <v>32.558539944903579</v>
      </c>
      <c r="O19" s="88">
        <f t="shared" si="6"/>
        <v>25</v>
      </c>
      <c r="P19" s="221">
        <f t="shared" si="7"/>
        <v>32.558539944903579</v>
      </c>
      <c r="Q19" s="89">
        <v>0</v>
      </c>
      <c r="R19" s="110">
        <f t="shared" si="8"/>
        <v>0</v>
      </c>
      <c r="S19" s="159">
        <v>0</v>
      </c>
      <c r="T19" s="104">
        <f t="shared" si="9"/>
        <v>0</v>
      </c>
      <c r="U19" s="105">
        <f t="shared" si="10"/>
        <v>0</v>
      </c>
      <c r="V19" s="106">
        <f t="shared" si="11"/>
        <v>0</v>
      </c>
      <c r="W19" s="162">
        <v>0</v>
      </c>
      <c r="X19" s="164" t="e">
        <f t="shared" si="12"/>
        <v>#DIV/0!</v>
      </c>
      <c r="Y19" s="162">
        <f>Punktid!G114</f>
        <v>0</v>
      </c>
      <c r="Z19" s="164" t="e">
        <f t="shared" si="13"/>
        <v>#DIV/0!</v>
      </c>
      <c r="AA19" s="162">
        <f t="shared" si="14"/>
        <v>0</v>
      </c>
      <c r="AB19" s="164" t="e">
        <f t="shared" si="15"/>
        <v>#DIV/0!</v>
      </c>
      <c r="AC19" s="259">
        <f t="shared" si="16"/>
        <v>145.80668117729198</v>
      </c>
      <c r="AD19" s="263">
        <v>146</v>
      </c>
      <c r="AF19" s="19"/>
      <c r="AG19" s="18"/>
    </row>
    <row r="20" spans="1:34" s="18" customFormat="1">
      <c r="A20" s="77">
        <v>16</v>
      </c>
      <c r="B20" s="90">
        <v>80219296</v>
      </c>
      <c r="C20" s="76" t="s">
        <v>46</v>
      </c>
      <c r="D20" s="54" t="s">
        <v>206</v>
      </c>
      <c r="E20" s="58">
        <f>Punktid!E66</f>
        <v>2</v>
      </c>
      <c r="F20" s="107">
        <f t="shared" si="0"/>
        <v>3.354323725055433</v>
      </c>
      <c r="G20" s="58">
        <f>Punktid!E69</f>
        <v>4</v>
      </c>
      <c r="H20" s="107">
        <f t="shared" si="1"/>
        <v>9.2447462230521147</v>
      </c>
      <c r="I20" s="87">
        <f t="shared" si="2"/>
        <v>6</v>
      </c>
      <c r="J20" s="108">
        <f t="shared" si="3"/>
        <v>12.599069948107548</v>
      </c>
      <c r="K20" s="75">
        <f>Punktid!F66</f>
        <v>69</v>
      </c>
      <c r="L20" s="109">
        <f t="shared" si="4"/>
        <v>92.538297872340422</v>
      </c>
      <c r="M20" s="75">
        <f>Punktid!F69</f>
        <v>4</v>
      </c>
      <c r="N20" s="109">
        <f t="shared" si="5"/>
        <v>5.2093663911845729</v>
      </c>
      <c r="O20" s="88">
        <f t="shared" si="6"/>
        <v>73</v>
      </c>
      <c r="P20" s="221">
        <f t="shared" si="7"/>
        <v>97.747664263524996</v>
      </c>
      <c r="Q20" s="89">
        <f>Punktid!H66</f>
        <v>0</v>
      </c>
      <c r="R20" s="110">
        <f t="shared" si="8"/>
        <v>0</v>
      </c>
      <c r="S20" s="159">
        <f>Punktid!H69</f>
        <v>0</v>
      </c>
      <c r="T20" s="104">
        <f t="shared" si="9"/>
        <v>0</v>
      </c>
      <c r="U20" s="105">
        <f t="shared" si="10"/>
        <v>0</v>
      </c>
      <c r="V20" s="106">
        <f t="shared" si="11"/>
        <v>0</v>
      </c>
      <c r="W20" s="162">
        <f>Punktid!G66</f>
        <v>0</v>
      </c>
      <c r="X20" s="164" t="e">
        <f t="shared" si="12"/>
        <v>#DIV/0!</v>
      </c>
      <c r="Y20" s="162">
        <f>Punktid!G69</f>
        <v>0</v>
      </c>
      <c r="Z20" s="164" t="e">
        <f t="shared" si="13"/>
        <v>#DIV/0!</v>
      </c>
      <c r="AA20" s="162">
        <f t="shared" si="14"/>
        <v>0</v>
      </c>
      <c r="AB20" s="164" t="e">
        <f t="shared" si="15"/>
        <v>#DIV/0!</v>
      </c>
      <c r="AC20" s="259">
        <f t="shared" si="16"/>
        <v>110.34673421163254</v>
      </c>
      <c r="AD20" s="263">
        <v>110</v>
      </c>
      <c r="AF20" s="19"/>
    </row>
    <row r="21" spans="1:34">
      <c r="A21" s="77">
        <v>17</v>
      </c>
      <c r="B21" s="90">
        <v>80042449</v>
      </c>
      <c r="C21" s="76" t="s">
        <v>75</v>
      </c>
      <c r="D21" s="57" t="s">
        <v>209</v>
      </c>
      <c r="E21" s="58">
        <f>Punktid!E298</f>
        <v>19</v>
      </c>
      <c r="F21" s="107">
        <f t="shared" si="0"/>
        <v>31.866075388026612</v>
      </c>
      <c r="G21" s="58">
        <f>Punktid!E302</f>
        <v>18</v>
      </c>
      <c r="H21" s="107">
        <f t="shared" si="1"/>
        <v>41.601358003734518</v>
      </c>
      <c r="I21" s="87">
        <f t="shared" si="2"/>
        <v>37</v>
      </c>
      <c r="J21" s="108">
        <f t="shared" si="3"/>
        <v>73.467433391761134</v>
      </c>
      <c r="K21" s="75">
        <f>Punktid!F297</f>
        <v>7.5</v>
      </c>
      <c r="L21" s="109">
        <f t="shared" si="4"/>
        <v>10.058510638297872</v>
      </c>
      <c r="M21" s="75">
        <f>Punktid!F302</f>
        <v>2</v>
      </c>
      <c r="N21" s="109">
        <f t="shared" si="5"/>
        <v>2.6046831955922864</v>
      </c>
      <c r="O21" s="88">
        <f t="shared" si="6"/>
        <v>9.5</v>
      </c>
      <c r="P21" s="221">
        <f t="shared" si="7"/>
        <v>12.663193833890158</v>
      </c>
      <c r="Q21" s="89">
        <v>0</v>
      </c>
      <c r="R21" s="110">
        <f t="shared" si="8"/>
        <v>0</v>
      </c>
      <c r="S21" s="159">
        <v>0</v>
      </c>
      <c r="T21" s="104">
        <f t="shared" si="9"/>
        <v>0</v>
      </c>
      <c r="U21" s="105">
        <f t="shared" si="10"/>
        <v>0</v>
      </c>
      <c r="V21" s="106">
        <f t="shared" si="11"/>
        <v>0</v>
      </c>
      <c r="W21" s="162">
        <v>0</v>
      </c>
      <c r="X21" s="164" t="e">
        <f t="shared" si="12"/>
        <v>#DIV/0!</v>
      </c>
      <c r="Y21" s="162">
        <v>0</v>
      </c>
      <c r="Z21" s="164" t="e">
        <f t="shared" si="13"/>
        <v>#DIV/0!</v>
      </c>
      <c r="AA21" s="162">
        <f t="shared" si="14"/>
        <v>0</v>
      </c>
      <c r="AB21" s="164" t="e">
        <f t="shared" si="15"/>
        <v>#DIV/0!</v>
      </c>
      <c r="AC21" s="259">
        <f t="shared" si="16"/>
        <v>86.130627225651295</v>
      </c>
      <c r="AD21" s="263">
        <v>100</v>
      </c>
      <c r="AF21" s="260"/>
      <c r="AG21" s="18"/>
    </row>
    <row r="22" spans="1:34">
      <c r="A22" s="77">
        <v>18</v>
      </c>
      <c r="B22" s="90">
        <v>80327494</v>
      </c>
      <c r="C22" s="76" t="s">
        <v>45</v>
      </c>
      <c r="D22" s="56" t="s">
        <v>68</v>
      </c>
      <c r="E22" s="58">
        <v>0</v>
      </c>
      <c r="F22" s="107">
        <f t="shared" si="0"/>
        <v>0</v>
      </c>
      <c r="G22" s="58">
        <f>Punktid!E173</f>
        <v>18</v>
      </c>
      <c r="H22" s="107">
        <f t="shared" si="1"/>
        <v>41.601358003734518</v>
      </c>
      <c r="I22" s="87">
        <f t="shared" si="2"/>
        <v>18</v>
      </c>
      <c r="J22" s="108">
        <f t="shared" si="3"/>
        <v>41.601358003734518</v>
      </c>
      <c r="K22" s="75">
        <v>0</v>
      </c>
      <c r="L22" s="109">
        <f t="shared" si="4"/>
        <v>0</v>
      </c>
      <c r="M22" s="75">
        <f>Punktid!F173</f>
        <v>7</v>
      </c>
      <c r="N22" s="109">
        <f t="shared" si="5"/>
        <v>9.1163911845730023</v>
      </c>
      <c r="O22" s="88">
        <f t="shared" si="6"/>
        <v>7</v>
      </c>
      <c r="P22" s="221">
        <f t="shared" si="7"/>
        <v>9.1163911845730023</v>
      </c>
      <c r="Q22" s="89">
        <v>0</v>
      </c>
      <c r="R22" s="110">
        <f t="shared" si="8"/>
        <v>0</v>
      </c>
      <c r="S22" s="159">
        <v>0</v>
      </c>
      <c r="T22" s="104">
        <f t="shared" si="9"/>
        <v>0</v>
      </c>
      <c r="U22" s="105">
        <f t="shared" si="10"/>
        <v>0</v>
      </c>
      <c r="V22" s="106">
        <f t="shared" si="11"/>
        <v>0</v>
      </c>
      <c r="W22" s="162">
        <v>0</v>
      </c>
      <c r="X22" s="164" t="e">
        <f t="shared" si="12"/>
        <v>#DIV/0!</v>
      </c>
      <c r="Y22" s="162">
        <f>Punktid!G173</f>
        <v>0</v>
      </c>
      <c r="Z22" s="164" t="e">
        <f t="shared" si="13"/>
        <v>#DIV/0!</v>
      </c>
      <c r="AA22" s="162">
        <f t="shared" si="14"/>
        <v>0</v>
      </c>
      <c r="AB22" s="164" t="e">
        <f t="shared" si="15"/>
        <v>#DIV/0!</v>
      </c>
      <c r="AC22" s="259">
        <f t="shared" si="16"/>
        <v>50.717749188307522</v>
      </c>
      <c r="AD22" s="263">
        <v>100</v>
      </c>
      <c r="AE22" s="61"/>
      <c r="AF22" s="260"/>
      <c r="AG22" s="18"/>
      <c r="AH22" s="118"/>
    </row>
    <row r="23" spans="1:34">
      <c r="A23" s="77">
        <v>19</v>
      </c>
      <c r="B23" s="90">
        <v>80241918</v>
      </c>
      <c r="C23" s="76" t="s">
        <v>548</v>
      </c>
      <c r="D23" s="57" t="s">
        <v>549</v>
      </c>
      <c r="E23" s="58">
        <v>0</v>
      </c>
      <c r="F23" s="107">
        <f t="shared" si="0"/>
        <v>0</v>
      </c>
      <c r="G23" s="58">
        <f>Punktid!E165</f>
        <v>8</v>
      </c>
      <c r="H23" s="107">
        <f t="shared" si="1"/>
        <v>18.489492446104229</v>
      </c>
      <c r="I23" s="87">
        <f t="shared" si="2"/>
        <v>8</v>
      </c>
      <c r="J23" s="108">
        <f t="shared" si="3"/>
        <v>18.489492446104229</v>
      </c>
      <c r="K23" s="75">
        <v>0</v>
      </c>
      <c r="L23" s="109">
        <f t="shared" si="4"/>
        <v>0</v>
      </c>
      <c r="M23" s="75">
        <f>Punktid!F165</f>
        <v>17</v>
      </c>
      <c r="N23" s="109">
        <f t="shared" si="5"/>
        <v>22.139807162534435</v>
      </c>
      <c r="O23" s="88">
        <f t="shared" si="6"/>
        <v>17</v>
      </c>
      <c r="P23" s="221">
        <f t="shared" si="7"/>
        <v>22.139807162534435</v>
      </c>
      <c r="Q23" s="89">
        <v>0</v>
      </c>
      <c r="R23" s="110">
        <f t="shared" si="8"/>
        <v>0</v>
      </c>
      <c r="S23" s="159">
        <v>0</v>
      </c>
      <c r="T23" s="104">
        <f t="shared" si="9"/>
        <v>0</v>
      </c>
      <c r="U23" s="105">
        <f t="shared" si="10"/>
        <v>0</v>
      </c>
      <c r="V23" s="106">
        <f t="shared" si="11"/>
        <v>0</v>
      </c>
      <c r="W23" s="162">
        <v>0</v>
      </c>
      <c r="X23" s="164" t="e">
        <f t="shared" si="12"/>
        <v>#DIV/0!</v>
      </c>
      <c r="Y23" s="162">
        <f>Punktid!G160</f>
        <v>0</v>
      </c>
      <c r="Z23" s="164" t="e">
        <f t="shared" si="13"/>
        <v>#DIV/0!</v>
      </c>
      <c r="AA23" s="162">
        <f t="shared" si="14"/>
        <v>0</v>
      </c>
      <c r="AB23" s="164" t="e">
        <f t="shared" si="15"/>
        <v>#DIV/0!</v>
      </c>
      <c r="AC23" s="259">
        <f t="shared" si="16"/>
        <v>40.629299608638661</v>
      </c>
      <c r="AD23" s="263">
        <v>100</v>
      </c>
      <c r="AF23" s="260"/>
      <c r="AG23" s="18"/>
    </row>
    <row r="24" spans="1:34" hidden="1">
      <c r="A24" s="77">
        <v>20</v>
      </c>
      <c r="B24" s="90">
        <v>80172465</v>
      </c>
      <c r="C24" s="76" t="s">
        <v>80</v>
      </c>
      <c r="D24" s="54" t="s">
        <v>211</v>
      </c>
      <c r="E24" s="58">
        <v>0</v>
      </c>
      <c r="F24" s="107">
        <f t="shared" si="0"/>
        <v>0</v>
      </c>
      <c r="G24" s="58">
        <f>Punktid!E203</f>
        <v>7</v>
      </c>
      <c r="H24" s="107">
        <f t="shared" si="1"/>
        <v>16.1783058903412</v>
      </c>
      <c r="I24" s="87">
        <f t="shared" si="2"/>
        <v>7</v>
      </c>
      <c r="J24" s="108">
        <f t="shared" si="3"/>
        <v>16.1783058903412</v>
      </c>
      <c r="K24" s="75">
        <f>Punktid!F200</f>
        <v>12</v>
      </c>
      <c r="L24" s="109">
        <f t="shared" si="4"/>
        <v>16.093617021276597</v>
      </c>
      <c r="M24" s="75">
        <v>0</v>
      </c>
      <c r="N24" s="109">
        <f t="shared" si="5"/>
        <v>0</v>
      </c>
      <c r="O24" s="88">
        <f t="shared" si="6"/>
        <v>12</v>
      </c>
      <c r="P24" s="221">
        <f t="shared" si="7"/>
        <v>16.093617021276597</v>
      </c>
      <c r="Q24" s="89">
        <v>0</v>
      </c>
      <c r="R24" s="110">
        <f t="shared" si="8"/>
        <v>0</v>
      </c>
      <c r="S24" s="159">
        <v>0</v>
      </c>
      <c r="T24" s="104">
        <f t="shared" si="9"/>
        <v>0</v>
      </c>
      <c r="U24" s="105">
        <f t="shared" si="10"/>
        <v>0</v>
      </c>
      <c r="V24" s="106">
        <f t="shared" si="11"/>
        <v>0</v>
      </c>
      <c r="W24" s="162">
        <v>0</v>
      </c>
      <c r="X24" s="164" t="e">
        <f t="shared" si="12"/>
        <v>#DIV/0!</v>
      </c>
      <c r="Y24" s="162">
        <v>0</v>
      </c>
      <c r="Z24" s="164" t="e">
        <f t="shared" si="13"/>
        <v>#DIV/0!</v>
      </c>
      <c r="AA24" s="162">
        <f t="shared" si="14"/>
        <v>0</v>
      </c>
      <c r="AB24" s="164" t="e">
        <f t="shared" si="15"/>
        <v>#DIV/0!</v>
      </c>
      <c r="AC24" s="259">
        <f t="shared" si="16"/>
        <v>32.271922911617793</v>
      </c>
      <c r="AD24" s="263">
        <v>0</v>
      </c>
      <c r="AG24" s="260"/>
    </row>
    <row r="25" spans="1:34" hidden="1">
      <c r="A25" s="77">
        <v>21</v>
      </c>
      <c r="B25" s="90">
        <v>80112339</v>
      </c>
      <c r="C25" s="76" t="s">
        <v>200</v>
      </c>
      <c r="D25" s="56" t="s">
        <v>67</v>
      </c>
      <c r="E25" s="58">
        <v>0</v>
      </c>
      <c r="F25" s="107">
        <f t="shared" si="0"/>
        <v>0</v>
      </c>
      <c r="G25" s="58">
        <v>0</v>
      </c>
      <c r="H25" s="107">
        <f t="shared" si="1"/>
        <v>0</v>
      </c>
      <c r="I25" s="87">
        <f t="shared" si="2"/>
        <v>0</v>
      </c>
      <c r="J25" s="108">
        <f t="shared" si="3"/>
        <v>0</v>
      </c>
      <c r="K25" s="75">
        <f>Punktid!F207</f>
        <v>15</v>
      </c>
      <c r="L25" s="109">
        <f t="shared" si="4"/>
        <v>20.117021276595743</v>
      </c>
      <c r="M25" s="75">
        <v>0</v>
      </c>
      <c r="N25" s="109">
        <f t="shared" si="5"/>
        <v>0</v>
      </c>
      <c r="O25" s="88">
        <f t="shared" si="6"/>
        <v>15</v>
      </c>
      <c r="P25" s="221">
        <f t="shared" si="7"/>
        <v>20.117021276595743</v>
      </c>
      <c r="Q25" s="89">
        <v>0</v>
      </c>
      <c r="R25" s="110">
        <f t="shared" si="8"/>
        <v>0</v>
      </c>
      <c r="S25" s="159">
        <v>0</v>
      </c>
      <c r="T25" s="104">
        <f t="shared" si="9"/>
        <v>0</v>
      </c>
      <c r="U25" s="105">
        <f t="shared" si="10"/>
        <v>0</v>
      </c>
      <c r="V25" s="106">
        <f t="shared" si="11"/>
        <v>0</v>
      </c>
      <c r="W25" s="162">
        <v>0</v>
      </c>
      <c r="X25" s="164" t="e">
        <f t="shared" si="12"/>
        <v>#DIV/0!</v>
      </c>
      <c r="Y25" s="162">
        <v>0</v>
      </c>
      <c r="Z25" s="164" t="e">
        <f t="shared" si="13"/>
        <v>#DIV/0!</v>
      </c>
      <c r="AA25" s="162">
        <f t="shared" si="14"/>
        <v>0</v>
      </c>
      <c r="AB25" s="164" t="e">
        <f t="shared" si="15"/>
        <v>#DIV/0!</v>
      </c>
      <c r="AC25" s="259">
        <f t="shared" si="16"/>
        <v>20.117021276595743</v>
      </c>
      <c r="AD25" s="263">
        <v>0</v>
      </c>
      <c r="AF25" s="19"/>
      <c r="AG25" s="18"/>
    </row>
    <row r="26" spans="1:34" hidden="1">
      <c r="A26" s="77">
        <v>22</v>
      </c>
      <c r="B26" s="90">
        <v>80302599</v>
      </c>
      <c r="C26" s="76" t="s">
        <v>196</v>
      </c>
      <c r="D26" s="56" t="s">
        <v>76</v>
      </c>
      <c r="E26" s="58">
        <f>Punktid!E5</f>
        <v>8</v>
      </c>
      <c r="F26" s="107">
        <f t="shared" si="0"/>
        <v>13.417294900221732</v>
      </c>
      <c r="G26" s="58">
        <v>0</v>
      </c>
      <c r="H26" s="107">
        <f t="shared" si="1"/>
        <v>0</v>
      </c>
      <c r="I26" s="87">
        <f t="shared" si="2"/>
        <v>8</v>
      </c>
      <c r="J26" s="108">
        <f t="shared" si="3"/>
        <v>13.417294900221732</v>
      </c>
      <c r="K26" s="75">
        <v>0</v>
      </c>
      <c r="L26" s="109">
        <f t="shared" si="4"/>
        <v>0</v>
      </c>
      <c r="M26" s="75">
        <v>0</v>
      </c>
      <c r="N26" s="109">
        <f t="shared" si="5"/>
        <v>0</v>
      </c>
      <c r="O26" s="88">
        <f t="shared" si="6"/>
        <v>0</v>
      </c>
      <c r="P26" s="221">
        <f t="shared" si="7"/>
        <v>0</v>
      </c>
      <c r="Q26" s="89">
        <v>0</v>
      </c>
      <c r="R26" s="110">
        <f t="shared" si="8"/>
        <v>0</v>
      </c>
      <c r="S26" s="159">
        <v>0</v>
      </c>
      <c r="T26" s="104">
        <f t="shared" si="9"/>
        <v>0</v>
      </c>
      <c r="U26" s="105">
        <f t="shared" si="10"/>
        <v>0</v>
      </c>
      <c r="V26" s="106">
        <f t="shared" si="11"/>
        <v>0</v>
      </c>
      <c r="W26" s="162">
        <v>0</v>
      </c>
      <c r="X26" s="164" t="e">
        <f t="shared" si="12"/>
        <v>#DIV/0!</v>
      </c>
      <c r="Y26" s="162">
        <v>0</v>
      </c>
      <c r="Z26" s="164" t="e">
        <f t="shared" si="13"/>
        <v>#DIV/0!</v>
      </c>
      <c r="AA26" s="162">
        <f t="shared" si="14"/>
        <v>0</v>
      </c>
      <c r="AB26" s="164" t="e">
        <f t="shared" si="15"/>
        <v>#DIV/0!</v>
      </c>
      <c r="AC26" s="259">
        <f t="shared" si="16"/>
        <v>13.417294900221732</v>
      </c>
      <c r="AD26" s="263">
        <v>0</v>
      </c>
      <c r="AF26" s="19"/>
      <c r="AG26" s="18"/>
      <c r="AH26" s="118"/>
    </row>
    <row r="27" spans="1:34" hidden="1">
      <c r="A27" s="77">
        <v>23</v>
      </c>
      <c r="B27" s="90">
        <v>80378557</v>
      </c>
      <c r="C27" s="76" t="s">
        <v>198</v>
      </c>
      <c r="D27" s="57" t="s">
        <v>73</v>
      </c>
      <c r="E27" s="58">
        <v>0</v>
      </c>
      <c r="F27" s="107">
        <f t="shared" si="0"/>
        <v>0</v>
      </c>
      <c r="G27" s="58">
        <v>0</v>
      </c>
      <c r="H27" s="107">
        <f t="shared" si="1"/>
        <v>0</v>
      </c>
      <c r="I27" s="87">
        <f t="shared" si="2"/>
        <v>0</v>
      </c>
      <c r="J27" s="108">
        <f t="shared" si="3"/>
        <v>0</v>
      </c>
      <c r="K27" s="75">
        <f>Punktid!F118</f>
        <v>10</v>
      </c>
      <c r="L27" s="109">
        <f t="shared" si="4"/>
        <v>13.411347517730496</v>
      </c>
      <c r="M27" s="75">
        <v>0</v>
      </c>
      <c r="N27" s="109">
        <f t="shared" si="5"/>
        <v>0</v>
      </c>
      <c r="O27" s="88">
        <f t="shared" si="6"/>
        <v>10</v>
      </c>
      <c r="P27" s="221">
        <f t="shared" si="7"/>
        <v>13.411347517730496</v>
      </c>
      <c r="Q27" s="89">
        <v>0</v>
      </c>
      <c r="R27" s="110">
        <f t="shared" si="8"/>
        <v>0</v>
      </c>
      <c r="S27" s="159">
        <v>0</v>
      </c>
      <c r="T27" s="104">
        <f t="shared" si="9"/>
        <v>0</v>
      </c>
      <c r="U27" s="105">
        <f t="shared" si="10"/>
        <v>0</v>
      </c>
      <c r="V27" s="106">
        <f t="shared" si="11"/>
        <v>0</v>
      </c>
      <c r="W27" s="162">
        <v>0</v>
      </c>
      <c r="X27" s="164" t="e">
        <f t="shared" si="12"/>
        <v>#DIV/0!</v>
      </c>
      <c r="Y27" s="162">
        <v>0</v>
      </c>
      <c r="Z27" s="164" t="e">
        <f t="shared" si="13"/>
        <v>#DIV/0!</v>
      </c>
      <c r="AA27" s="162">
        <f t="shared" si="14"/>
        <v>0</v>
      </c>
      <c r="AB27" s="164" t="e">
        <f t="shared" si="15"/>
        <v>#DIV/0!</v>
      </c>
      <c r="AC27" s="259">
        <f t="shared" si="16"/>
        <v>13.411347517730496</v>
      </c>
      <c r="AD27" s="263">
        <v>0</v>
      </c>
      <c r="AE27" s="116"/>
      <c r="AF27" s="19"/>
      <c r="AG27" s="18"/>
    </row>
    <row r="28" spans="1:34" hidden="1">
      <c r="A28" s="77">
        <v>24</v>
      </c>
      <c r="B28" s="90">
        <v>80319425</v>
      </c>
      <c r="C28" s="76" t="s">
        <v>197</v>
      </c>
      <c r="D28" s="57" t="s">
        <v>206</v>
      </c>
      <c r="E28" s="58">
        <v>0</v>
      </c>
      <c r="F28" s="107">
        <f t="shared" si="0"/>
        <v>0</v>
      </c>
      <c r="G28" s="58">
        <v>0</v>
      </c>
      <c r="H28" s="107">
        <f t="shared" si="1"/>
        <v>0</v>
      </c>
      <c r="I28" s="87">
        <f t="shared" si="2"/>
        <v>0</v>
      </c>
      <c r="J28" s="108">
        <f t="shared" si="3"/>
        <v>0</v>
      </c>
      <c r="K28" s="75">
        <v>0</v>
      </c>
      <c r="L28" s="109">
        <f t="shared" si="4"/>
        <v>0</v>
      </c>
      <c r="M28" s="75">
        <f>Punktid!F73</f>
        <v>9.5</v>
      </c>
      <c r="N28" s="109">
        <f t="shared" si="5"/>
        <v>12.372245179063361</v>
      </c>
      <c r="O28" s="88">
        <f t="shared" si="6"/>
        <v>9.5</v>
      </c>
      <c r="P28" s="221">
        <f t="shared" si="7"/>
        <v>12.372245179063361</v>
      </c>
      <c r="Q28" s="89">
        <v>0</v>
      </c>
      <c r="R28" s="110">
        <f t="shared" si="8"/>
        <v>0</v>
      </c>
      <c r="S28" s="159">
        <v>0</v>
      </c>
      <c r="T28" s="104">
        <f t="shared" si="9"/>
        <v>0</v>
      </c>
      <c r="U28" s="105">
        <f t="shared" si="10"/>
        <v>0</v>
      </c>
      <c r="V28" s="106">
        <f t="shared" si="11"/>
        <v>0</v>
      </c>
      <c r="W28" s="162">
        <v>0</v>
      </c>
      <c r="X28" s="164" t="e">
        <f t="shared" si="12"/>
        <v>#DIV/0!</v>
      </c>
      <c r="Y28" s="162">
        <v>0</v>
      </c>
      <c r="Z28" s="164" t="e">
        <f t="shared" si="13"/>
        <v>#DIV/0!</v>
      </c>
      <c r="AA28" s="162">
        <f t="shared" si="14"/>
        <v>0</v>
      </c>
      <c r="AB28" s="164" t="e">
        <f t="shared" si="15"/>
        <v>#DIV/0!</v>
      </c>
      <c r="AC28" s="259">
        <f t="shared" si="16"/>
        <v>12.372245179063361</v>
      </c>
      <c r="AD28" s="263">
        <v>0</v>
      </c>
      <c r="AF28" s="19"/>
      <c r="AG28" s="18"/>
    </row>
    <row r="29" spans="1:34" hidden="1">
      <c r="A29" s="77">
        <v>25</v>
      </c>
      <c r="B29" s="90">
        <v>80113600</v>
      </c>
      <c r="C29" s="76" t="s">
        <v>72</v>
      </c>
      <c r="D29" s="57" t="s">
        <v>79</v>
      </c>
      <c r="E29" s="58">
        <v>0</v>
      </c>
      <c r="F29" s="107">
        <f t="shared" si="0"/>
        <v>0</v>
      </c>
      <c r="G29" s="58">
        <f>Punktid!E238</f>
        <v>2</v>
      </c>
      <c r="H29" s="107">
        <f t="shared" si="1"/>
        <v>4.6223731115260573</v>
      </c>
      <c r="I29" s="87">
        <f t="shared" si="2"/>
        <v>2</v>
      </c>
      <c r="J29" s="108">
        <f t="shared" si="3"/>
        <v>4.6223731115260573</v>
      </c>
      <c r="K29" s="75">
        <v>0</v>
      </c>
      <c r="L29" s="109">
        <f t="shared" si="4"/>
        <v>0</v>
      </c>
      <c r="M29" s="75">
        <f>Punktid!F238</f>
        <v>4</v>
      </c>
      <c r="N29" s="109">
        <f t="shared" si="5"/>
        <v>5.2093663911845729</v>
      </c>
      <c r="O29" s="88">
        <f t="shared" si="6"/>
        <v>4</v>
      </c>
      <c r="P29" s="221">
        <f t="shared" si="7"/>
        <v>5.2093663911845729</v>
      </c>
      <c r="Q29" s="89">
        <v>0</v>
      </c>
      <c r="R29" s="110">
        <f t="shared" si="8"/>
        <v>0</v>
      </c>
      <c r="S29" s="159">
        <v>0</v>
      </c>
      <c r="T29" s="104">
        <f t="shared" si="9"/>
        <v>0</v>
      </c>
      <c r="U29" s="105">
        <f t="shared" si="10"/>
        <v>0</v>
      </c>
      <c r="V29" s="106">
        <f t="shared" si="11"/>
        <v>0</v>
      </c>
      <c r="W29" s="162">
        <v>0</v>
      </c>
      <c r="X29" s="164" t="e">
        <f t="shared" si="12"/>
        <v>#DIV/0!</v>
      </c>
      <c r="Y29" s="162">
        <f>Punktid!G238</f>
        <v>0</v>
      </c>
      <c r="Z29" s="164" t="e">
        <f t="shared" si="13"/>
        <v>#DIV/0!</v>
      </c>
      <c r="AA29" s="162">
        <f t="shared" si="14"/>
        <v>0</v>
      </c>
      <c r="AB29" s="164" t="e">
        <f t="shared" si="15"/>
        <v>#DIV/0!</v>
      </c>
      <c r="AC29" s="259">
        <f t="shared" si="16"/>
        <v>9.8317395027106294</v>
      </c>
      <c r="AD29" s="263">
        <v>0</v>
      </c>
      <c r="AF29" s="19"/>
      <c r="AG29" s="18"/>
    </row>
    <row r="30" spans="1:34" hidden="1">
      <c r="A30" s="77">
        <v>26</v>
      </c>
      <c r="B30" s="90">
        <v>80098487</v>
      </c>
      <c r="C30" s="76" t="s">
        <v>40</v>
      </c>
      <c r="D30" s="57" t="s">
        <v>210</v>
      </c>
      <c r="E30" s="58">
        <f>Punktid!E293</f>
        <v>4</v>
      </c>
      <c r="F30" s="107">
        <f t="shared" si="0"/>
        <v>6.7086474501108659</v>
      </c>
      <c r="G30" s="58">
        <v>0</v>
      </c>
      <c r="H30" s="107">
        <f t="shared" si="1"/>
        <v>0</v>
      </c>
      <c r="I30" s="87">
        <f t="shared" si="2"/>
        <v>4</v>
      </c>
      <c r="J30" s="108">
        <f t="shared" si="3"/>
        <v>6.7086474501108659</v>
      </c>
      <c r="K30" s="75">
        <v>0</v>
      </c>
      <c r="L30" s="109">
        <f t="shared" si="4"/>
        <v>0</v>
      </c>
      <c r="M30" s="75">
        <v>0</v>
      </c>
      <c r="N30" s="109">
        <f t="shared" si="5"/>
        <v>0</v>
      </c>
      <c r="O30" s="88">
        <f t="shared" si="6"/>
        <v>0</v>
      </c>
      <c r="P30" s="221">
        <f t="shared" si="7"/>
        <v>0</v>
      </c>
      <c r="Q30" s="89">
        <v>0</v>
      </c>
      <c r="R30" s="110">
        <f t="shared" si="8"/>
        <v>0</v>
      </c>
      <c r="S30" s="159">
        <v>0</v>
      </c>
      <c r="T30" s="104">
        <f t="shared" si="9"/>
        <v>0</v>
      </c>
      <c r="U30" s="105">
        <f t="shared" si="10"/>
        <v>0</v>
      </c>
      <c r="V30" s="106">
        <f t="shared" si="11"/>
        <v>0</v>
      </c>
      <c r="W30" s="162">
        <v>0</v>
      </c>
      <c r="X30" s="164" t="e">
        <f t="shared" si="12"/>
        <v>#DIV/0!</v>
      </c>
      <c r="Y30" s="162">
        <v>0</v>
      </c>
      <c r="Z30" s="164" t="e">
        <f t="shared" si="13"/>
        <v>#DIV/0!</v>
      </c>
      <c r="AA30" s="162">
        <f t="shared" si="14"/>
        <v>0</v>
      </c>
      <c r="AB30" s="164" t="e">
        <f t="shared" si="15"/>
        <v>#DIV/0!</v>
      </c>
      <c r="AC30" s="259">
        <f t="shared" si="16"/>
        <v>6.7086474501108659</v>
      </c>
      <c r="AD30" s="263">
        <v>0</v>
      </c>
      <c r="AF30" s="19"/>
      <c r="AG30" s="18"/>
    </row>
    <row r="31" spans="1:34" hidden="1">
      <c r="A31" s="77">
        <v>27</v>
      </c>
      <c r="B31" s="90">
        <v>80425720</v>
      </c>
      <c r="C31" s="76" t="s">
        <v>543</v>
      </c>
      <c r="D31" s="155" t="s">
        <v>68</v>
      </c>
      <c r="E31" s="58">
        <f>Punktid!E61</f>
        <v>0</v>
      </c>
      <c r="F31" s="107">
        <f t="shared" si="0"/>
        <v>0</v>
      </c>
      <c r="G31" s="58">
        <v>0</v>
      </c>
      <c r="H31" s="107">
        <f t="shared" si="1"/>
        <v>0</v>
      </c>
      <c r="I31" s="87">
        <f t="shared" si="2"/>
        <v>0</v>
      </c>
      <c r="J31" s="108">
        <f t="shared" si="3"/>
        <v>0</v>
      </c>
      <c r="K31" s="75">
        <f>Punktid!F61</f>
        <v>0</v>
      </c>
      <c r="L31" s="109">
        <f t="shared" si="4"/>
        <v>0</v>
      </c>
      <c r="M31" s="75">
        <v>0</v>
      </c>
      <c r="N31" s="109">
        <f t="shared" si="5"/>
        <v>0</v>
      </c>
      <c r="O31" s="88">
        <f t="shared" si="6"/>
        <v>0</v>
      </c>
      <c r="P31" s="221">
        <f t="shared" si="7"/>
        <v>0</v>
      </c>
      <c r="Q31" s="89">
        <v>0</v>
      </c>
      <c r="R31" s="110">
        <f t="shared" si="8"/>
        <v>0</v>
      </c>
      <c r="S31" s="159">
        <v>0</v>
      </c>
      <c r="T31" s="104">
        <f t="shared" si="9"/>
        <v>0</v>
      </c>
      <c r="U31" s="105">
        <f t="shared" si="10"/>
        <v>0</v>
      </c>
      <c r="V31" s="106">
        <f t="shared" si="11"/>
        <v>0</v>
      </c>
      <c r="W31" s="162">
        <v>0</v>
      </c>
      <c r="X31" s="164" t="e">
        <f t="shared" si="12"/>
        <v>#DIV/0!</v>
      </c>
      <c r="Y31" s="162">
        <v>0</v>
      </c>
      <c r="Z31" s="164" t="e">
        <f t="shared" si="13"/>
        <v>#DIV/0!</v>
      </c>
      <c r="AA31" s="162">
        <f t="shared" si="14"/>
        <v>0</v>
      </c>
      <c r="AB31" s="164" t="e">
        <f t="shared" si="15"/>
        <v>#DIV/0!</v>
      </c>
      <c r="AC31" s="259">
        <f t="shared" si="16"/>
        <v>0</v>
      </c>
      <c r="AD31" s="263">
        <v>0</v>
      </c>
      <c r="AF31" s="19"/>
      <c r="AG31" s="18"/>
    </row>
    <row r="32" spans="1:34" ht="15.75" thickBot="1">
      <c r="A32" s="77">
        <v>28</v>
      </c>
      <c r="B32" s="90">
        <v>80057496</v>
      </c>
      <c r="C32" s="82" t="s">
        <v>81</v>
      </c>
      <c r="D32" s="154" t="s">
        <v>67</v>
      </c>
      <c r="E32" s="156"/>
      <c r="F32" s="225"/>
      <c r="G32" s="83"/>
      <c r="H32" s="226"/>
      <c r="I32" s="59"/>
      <c r="J32" s="227"/>
      <c r="K32" s="84"/>
      <c r="L32" s="228"/>
      <c r="M32" s="84"/>
      <c r="N32" s="228"/>
      <c r="O32" s="229"/>
      <c r="P32" s="230"/>
      <c r="Q32" s="231"/>
      <c r="R32" s="232"/>
      <c r="S32" s="233"/>
      <c r="T32" s="234"/>
      <c r="U32" s="85"/>
      <c r="V32" s="235"/>
      <c r="W32" s="247"/>
      <c r="X32" s="248"/>
      <c r="Y32" s="247"/>
      <c r="Z32" s="248"/>
      <c r="AA32" s="247"/>
      <c r="AB32" s="248"/>
      <c r="AC32" s="264">
        <v>2836.5</v>
      </c>
      <c r="AD32" s="246">
        <v>2822.5</v>
      </c>
      <c r="AF32" s="21"/>
      <c r="AG32" s="261"/>
    </row>
    <row r="33" spans="1:31" ht="15.75" thickBot="1">
      <c r="A33" s="48"/>
      <c r="B33" s="48"/>
      <c r="C33" s="48"/>
      <c r="D33" s="60" t="s">
        <v>52</v>
      </c>
      <c r="E33" s="236">
        <f>SUM(E5:E32)</f>
        <v>451</v>
      </c>
      <c r="F33" s="237">
        <f>SUM(F5:F32)</f>
        <v>756.40000000000009</v>
      </c>
      <c r="G33" s="236">
        <f>SUM(G5:G32)</f>
        <v>2945.5</v>
      </c>
      <c r="H33" s="237">
        <f t="shared" ref="H33:N33" si="17">SUM(H5:H31)</f>
        <v>6807.6</v>
      </c>
      <c r="I33" s="236">
        <f t="shared" si="17"/>
        <v>3396.5</v>
      </c>
      <c r="J33" s="237">
        <f t="shared" si="17"/>
        <v>7563.9999999999991</v>
      </c>
      <c r="K33" s="238">
        <f t="shared" si="17"/>
        <v>352.5</v>
      </c>
      <c r="L33" s="239">
        <f t="shared" si="17"/>
        <v>472.75000000000006</v>
      </c>
      <c r="M33" s="238">
        <f t="shared" si="17"/>
        <v>3267</v>
      </c>
      <c r="N33" s="239">
        <f t="shared" si="17"/>
        <v>4254.75</v>
      </c>
      <c r="O33" s="238">
        <f t="shared" ref="O33" si="18">SUM(O5:O28)</f>
        <v>3615.5</v>
      </c>
      <c r="P33" s="239">
        <f t="shared" ref="P33:W33" si="19">SUM(P5:P31)</f>
        <v>4727.4999999999982</v>
      </c>
      <c r="Q33" s="240">
        <f t="shared" si="19"/>
        <v>82</v>
      </c>
      <c r="R33" s="241">
        <f t="shared" si="19"/>
        <v>378.2000000000001</v>
      </c>
      <c r="S33" s="242">
        <f t="shared" si="19"/>
        <v>775</v>
      </c>
      <c r="T33" s="252">
        <f t="shared" si="19"/>
        <v>3403.8000000000011</v>
      </c>
      <c r="U33" s="243">
        <f t="shared" si="19"/>
        <v>857</v>
      </c>
      <c r="V33" s="244">
        <f t="shared" si="19"/>
        <v>3782.0000000000005</v>
      </c>
      <c r="W33" s="249">
        <f t="shared" si="19"/>
        <v>0</v>
      </c>
      <c r="X33" s="251" t="e">
        <f t="shared" ref="X33:AB33" si="20">SUM(X5:X31)</f>
        <v>#DIV/0!</v>
      </c>
      <c r="Y33" s="249">
        <f t="shared" si="20"/>
        <v>0</v>
      </c>
      <c r="Z33" s="251" t="e">
        <f t="shared" si="20"/>
        <v>#DIV/0!</v>
      </c>
      <c r="AA33" s="249">
        <f t="shared" si="20"/>
        <v>0</v>
      </c>
      <c r="AB33" s="250" t="e">
        <f t="shared" si="20"/>
        <v>#DIV/0!</v>
      </c>
      <c r="AC33" s="265">
        <f>SUM(AC5:AC32)</f>
        <v>18910</v>
      </c>
      <c r="AD33" s="112">
        <f>SUM(AD5:AD32)</f>
        <v>18909.5</v>
      </c>
    </row>
    <row r="34" spans="1:31">
      <c r="A34" s="45"/>
      <c r="B34" s="45"/>
      <c r="C34" s="55"/>
      <c r="D34" s="4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45"/>
      <c r="AD34" s="45"/>
      <c r="AE34" s="118"/>
    </row>
    <row r="35" spans="1:31" ht="15.75" thickBot="1">
      <c r="A35" s="45"/>
      <c r="B35" s="45"/>
      <c r="C35" s="45"/>
      <c r="D35" s="4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5"/>
      <c r="W35" s="65"/>
      <c r="X35" s="65"/>
      <c r="Y35" s="65"/>
      <c r="Z35" s="65"/>
      <c r="AA35" s="65"/>
      <c r="AB35" s="65"/>
      <c r="AC35" s="66"/>
      <c r="AD35" s="66"/>
    </row>
    <row r="36" spans="1:31" ht="30.75" thickBot="1">
      <c r="A36" s="45"/>
      <c r="B36" s="45"/>
      <c r="C36" s="63"/>
      <c r="D36" s="64"/>
      <c r="E36" s="167" t="s">
        <v>82</v>
      </c>
      <c r="F36" s="167" t="s">
        <v>83</v>
      </c>
      <c r="G36" s="194" t="s">
        <v>84</v>
      </c>
      <c r="H36" s="166" t="s">
        <v>85</v>
      </c>
      <c r="I36" s="166" t="s">
        <v>86</v>
      </c>
      <c r="J36" s="166" t="s">
        <v>87</v>
      </c>
      <c r="K36" s="167" t="s">
        <v>88</v>
      </c>
      <c r="L36" s="166" t="s">
        <v>564</v>
      </c>
      <c r="M36" s="166" t="s">
        <v>87</v>
      </c>
      <c r="N36" s="61"/>
      <c r="O36" s="45"/>
      <c r="P36" s="45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45"/>
      <c r="AD36" s="45"/>
    </row>
    <row r="37" spans="1:31" ht="15.75" thickBot="1">
      <c r="A37" s="45"/>
      <c r="B37" s="45"/>
      <c r="C37" s="286" t="s">
        <v>89</v>
      </c>
      <c r="D37" s="287"/>
      <c r="E37" s="203">
        <v>40</v>
      </c>
      <c r="F37" s="204">
        <f>F44*0.4</f>
        <v>7564</v>
      </c>
      <c r="G37" s="205">
        <f>I37+L37</f>
        <v>3396.5</v>
      </c>
      <c r="H37" s="206">
        <f>F37*0.9</f>
        <v>6807.6</v>
      </c>
      <c r="I37" s="187">
        <f>G33</f>
        <v>2945.5</v>
      </c>
      <c r="J37" s="188">
        <f>H37/I37</f>
        <v>2.3111865557630287</v>
      </c>
      <c r="K37" s="189">
        <f>F37*0.1</f>
        <v>756.40000000000009</v>
      </c>
      <c r="L37" s="187">
        <f>E33</f>
        <v>451</v>
      </c>
      <c r="M37" s="190">
        <f>K37/L37</f>
        <v>1.6771618625277165</v>
      </c>
      <c r="N37" s="65"/>
      <c r="O37" s="45"/>
      <c r="P37" s="113"/>
      <c r="Q37" s="114"/>
      <c r="R37" s="114"/>
      <c r="S37" s="114"/>
      <c r="T37" s="114"/>
      <c r="U37" s="115"/>
      <c r="V37" s="61"/>
      <c r="W37" s="61"/>
      <c r="X37" s="61"/>
      <c r="Y37" s="61"/>
      <c r="Z37" s="61"/>
      <c r="AA37" s="61"/>
      <c r="AB37" s="61"/>
      <c r="AC37" s="45"/>
      <c r="AD37" s="45"/>
    </row>
    <row r="38" spans="1:31" ht="15.75" thickBot="1">
      <c r="A38" s="45"/>
      <c r="B38" s="45"/>
      <c r="C38" s="288" t="s">
        <v>90</v>
      </c>
      <c r="D38" s="289"/>
      <c r="E38" s="207">
        <v>25</v>
      </c>
      <c r="F38" s="195">
        <f>F44*0.25</f>
        <v>4727.5</v>
      </c>
      <c r="G38" s="196">
        <f>I38+L38</f>
        <v>3619.5</v>
      </c>
      <c r="H38" s="168">
        <f>F38*0.9</f>
        <v>4254.75</v>
      </c>
      <c r="I38" s="169">
        <f>M33</f>
        <v>3267</v>
      </c>
      <c r="J38" s="170">
        <f>H38/I38</f>
        <v>1.3023415977961432</v>
      </c>
      <c r="K38" s="171">
        <f>F38*0.1</f>
        <v>472.75</v>
      </c>
      <c r="L38" s="169">
        <f>K33</f>
        <v>352.5</v>
      </c>
      <c r="M38" s="191">
        <f>K38/L38</f>
        <v>1.3411347517730496</v>
      </c>
      <c r="N38" s="65"/>
      <c r="O38" s="45"/>
      <c r="P38" s="113"/>
      <c r="Q38" s="114"/>
      <c r="R38" s="114"/>
      <c r="S38" s="114"/>
      <c r="T38" s="114"/>
      <c r="U38" s="115"/>
      <c r="V38" s="61"/>
      <c r="W38" s="61"/>
      <c r="X38" s="61"/>
      <c r="Y38" s="61"/>
      <c r="Z38" s="61"/>
      <c r="AA38" s="61"/>
      <c r="AB38" s="61"/>
      <c r="AC38" s="45"/>
      <c r="AD38" s="45"/>
    </row>
    <row r="39" spans="1:31" ht="15.75" thickBot="1">
      <c r="A39" s="45"/>
      <c r="B39" s="45"/>
      <c r="C39" s="268" t="s">
        <v>54</v>
      </c>
      <c r="D39" s="269"/>
      <c r="E39" s="208">
        <v>20</v>
      </c>
      <c r="F39" s="197">
        <f>F44*0.2</f>
        <v>3782</v>
      </c>
      <c r="G39" s="198">
        <f t="shared" ref="G39:G40" si="21">I39+L39</f>
        <v>857</v>
      </c>
      <c r="H39" s="172">
        <f>F39*0.9</f>
        <v>3403.8</v>
      </c>
      <c r="I39" s="173">
        <f>S33</f>
        <v>775</v>
      </c>
      <c r="J39" s="174">
        <f t="shared" ref="J39:J40" si="22">H39/I39</f>
        <v>4.3920000000000003</v>
      </c>
      <c r="K39" s="175">
        <f t="shared" ref="K39:K40" si="23">F39*0.1</f>
        <v>378.20000000000005</v>
      </c>
      <c r="L39" s="176">
        <f>Q33</f>
        <v>82</v>
      </c>
      <c r="M39" s="192">
        <f t="shared" ref="M39:M40" si="24">K39/L39</f>
        <v>4.6121951219512205</v>
      </c>
      <c r="N39" s="65"/>
      <c r="O39" s="45"/>
      <c r="P39" s="113"/>
      <c r="Q39" s="114"/>
      <c r="R39" s="114"/>
      <c r="S39" s="114"/>
      <c r="T39" s="114"/>
      <c r="U39" s="115"/>
      <c r="V39" s="61"/>
      <c r="W39" s="61"/>
      <c r="X39" s="61"/>
      <c r="Y39" s="61"/>
      <c r="Z39" s="61"/>
      <c r="AA39" s="61"/>
      <c r="AB39" s="61"/>
      <c r="AC39" s="45"/>
      <c r="AD39" s="45"/>
    </row>
    <row r="40" spans="1:31" ht="15.75" hidden="1" thickBot="1">
      <c r="A40" s="45"/>
      <c r="B40" s="45"/>
      <c r="C40" s="266" t="s">
        <v>546</v>
      </c>
      <c r="D40" s="267"/>
      <c r="E40" s="209"/>
      <c r="F40" s="199"/>
      <c r="G40" s="200">
        <f t="shared" si="21"/>
        <v>0</v>
      </c>
      <c r="H40" s="177">
        <f>F40*0.9</f>
        <v>0</v>
      </c>
      <c r="I40" s="178">
        <f>Y33</f>
        <v>0</v>
      </c>
      <c r="J40" s="179" t="e">
        <f t="shared" si="22"/>
        <v>#DIV/0!</v>
      </c>
      <c r="K40" s="180">
        <f t="shared" si="23"/>
        <v>0</v>
      </c>
      <c r="L40" s="181">
        <f>W33</f>
        <v>0</v>
      </c>
      <c r="M40" s="193" t="e">
        <f t="shared" si="24"/>
        <v>#DIV/0!</v>
      </c>
      <c r="N40" s="65"/>
      <c r="O40" s="45"/>
      <c r="P40" s="113"/>
      <c r="Q40" s="114"/>
      <c r="R40" s="114"/>
      <c r="S40" s="114"/>
      <c r="T40" s="114"/>
      <c r="U40" s="115"/>
      <c r="V40" s="61"/>
      <c r="W40" s="61"/>
      <c r="X40" s="61"/>
      <c r="Y40" s="61"/>
      <c r="Z40" s="61"/>
      <c r="AA40" s="61"/>
      <c r="AB40" s="61"/>
      <c r="AC40" s="45"/>
      <c r="AD40" s="45"/>
    </row>
    <row r="41" spans="1:31" ht="15.75" thickBot="1">
      <c r="A41" s="45"/>
      <c r="B41" s="45"/>
      <c r="C41" s="152" t="s">
        <v>203</v>
      </c>
      <c r="D41" s="153"/>
      <c r="E41" s="210">
        <v>15</v>
      </c>
      <c r="F41" s="201">
        <f>F44*0.15</f>
        <v>2836.5</v>
      </c>
      <c r="G41" s="202"/>
      <c r="H41" s="182"/>
      <c r="I41" s="183"/>
      <c r="J41" s="184"/>
      <c r="K41" s="185"/>
      <c r="L41" s="186"/>
      <c r="M41" s="211"/>
      <c r="N41" s="65"/>
      <c r="O41" s="45"/>
      <c r="P41" s="113"/>
      <c r="Q41" s="114"/>
      <c r="R41" s="114"/>
      <c r="S41" s="114"/>
      <c r="T41" s="114"/>
      <c r="U41" s="115"/>
      <c r="V41" s="61"/>
      <c r="W41" s="61"/>
      <c r="X41" s="61"/>
      <c r="Y41" s="61"/>
      <c r="Z41" s="61"/>
      <c r="AA41" s="61"/>
      <c r="AB41" s="61"/>
      <c r="AC41" s="45"/>
      <c r="AD41" s="45"/>
    </row>
    <row r="42" spans="1:31" ht="15.75" thickBot="1">
      <c r="A42" s="45"/>
      <c r="B42" s="45"/>
      <c r="C42" s="69" t="s">
        <v>201</v>
      </c>
      <c r="D42" s="70"/>
      <c r="E42" s="212">
        <f>SUM(E37:E41)</f>
        <v>100</v>
      </c>
      <c r="F42" s="213">
        <f>SUM(F37:F41)</f>
        <v>18910</v>
      </c>
      <c r="G42" s="214">
        <f t="shared" ref="G42:L42" si="25">SUM(G37:G40)</f>
        <v>7873</v>
      </c>
      <c r="H42" s="213">
        <f t="shared" si="25"/>
        <v>14466.150000000001</v>
      </c>
      <c r="I42" s="215">
        <f t="shared" si="25"/>
        <v>6987.5</v>
      </c>
      <c r="J42" s="216">
        <f>SUM(J37:J39)</f>
        <v>8.0055281535591725</v>
      </c>
      <c r="K42" s="216">
        <f t="shared" si="25"/>
        <v>1607.3500000000001</v>
      </c>
      <c r="L42" s="216">
        <f t="shared" si="25"/>
        <v>885.5</v>
      </c>
      <c r="M42" s="217">
        <f>SUM(M37:M39)</f>
        <v>7.6304917362519866</v>
      </c>
      <c r="N42" s="45"/>
      <c r="O42" s="45"/>
      <c r="P42" s="113"/>
      <c r="Q42" s="113"/>
      <c r="R42" s="113"/>
      <c r="S42" s="113"/>
      <c r="T42" s="113"/>
      <c r="U42" s="113"/>
      <c r="V42" s="45"/>
      <c r="W42" s="45"/>
      <c r="X42" s="45"/>
      <c r="Y42" s="45"/>
      <c r="Z42" s="45"/>
      <c r="AA42" s="45"/>
      <c r="AB42" s="45"/>
      <c r="AC42" s="45"/>
      <c r="AD42" s="45"/>
    </row>
    <row r="43" spans="1:31" ht="15.75" thickBot="1">
      <c r="A43" s="45"/>
      <c r="B43" s="45"/>
      <c r="C43" s="45"/>
      <c r="D43" s="45"/>
      <c r="E43" s="45"/>
      <c r="F43" s="66"/>
      <c r="G43" s="45"/>
      <c r="H43" s="45"/>
      <c r="I43" s="45"/>
      <c r="J43" s="45"/>
      <c r="K43" s="45"/>
      <c r="L43" s="45"/>
      <c r="M43" s="45"/>
      <c r="N43" s="45"/>
      <c r="O43" s="45"/>
      <c r="P43" s="113"/>
      <c r="Q43" s="113"/>
      <c r="R43" s="113"/>
      <c r="S43" s="113"/>
      <c r="T43" s="113"/>
      <c r="U43" s="113"/>
      <c r="V43" s="45"/>
      <c r="W43" s="45"/>
      <c r="X43" s="45"/>
      <c r="Y43" s="45"/>
      <c r="Z43" s="45"/>
      <c r="AA43" s="45"/>
      <c r="AB43" s="45"/>
      <c r="AC43" s="45"/>
      <c r="AD43" s="45"/>
    </row>
    <row r="44" spans="1:31" ht="15.75" thickBot="1">
      <c r="A44" s="45"/>
      <c r="B44" s="45"/>
      <c r="C44" s="273" t="s">
        <v>202</v>
      </c>
      <c r="D44" s="274"/>
      <c r="E44" s="218"/>
      <c r="F44" s="71">
        <v>18910</v>
      </c>
      <c r="G44" s="67"/>
      <c r="H44" s="67"/>
      <c r="I44" s="67"/>
      <c r="J44" s="67"/>
      <c r="K44" s="67"/>
      <c r="L44" s="67"/>
      <c r="M44" s="68"/>
      <c r="N44" s="45"/>
      <c r="O44" s="45"/>
      <c r="P44" s="113"/>
      <c r="Q44" s="113"/>
      <c r="R44" s="113"/>
      <c r="S44" s="113"/>
      <c r="T44" s="113"/>
      <c r="U44" s="113"/>
      <c r="V44" s="45"/>
      <c r="W44" s="45"/>
      <c r="X44" s="45"/>
      <c r="Y44" s="45"/>
      <c r="Z44" s="45"/>
      <c r="AA44" s="45"/>
      <c r="AB44" s="45"/>
      <c r="AC44" s="45"/>
      <c r="AD44" s="45"/>
    </row>
    <row r="45" spans="1:31">
      <c r="A45" s="45"/>
      <c r="B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1">
      <c r="A46" s="45"/>
      <c r="B46" s="45"/>
      <c r="C46" s="45"/>
      <c r="D46" s="45"/>
      <c r="E46" s="45"/>
      <c r="F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1">
      <c r="A47" s="45"/>
      <c r="B47" s="45"/>
      <c r="C47" s="45"/>
      <c r="D47" s="45"/>
      <c r="E47" s="45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50" spans="8:8">
      <c r="H50" s="245"/>
    </row>
  </sheetData>
  <sortState ref="B5:AC31">
    <sortCondition descending="1" ref="AC5:AC31"/>
  </sortState>
  <mergeCells count="9">
    <mergeCell ref="C40:D40"/>
    <mergeCell ref="C39:D39"/>
    <mergeCell ref="W3:AB3"/>
    <mergeCell ref="C44:D44"/>
    <mergeCell ref="K3:P3"/>
    <mergeCell ref="Q3:V3"/>
    <mergeCell ref="E3:J3"/>
    <mergeCell ref="C37:D37"/>
    <mergeCell ref="C38:D38"/>
  </mergeCells>
  <pageMargins left="0.7" right="0.7" top="0.75" bottom="0.75" header="0.3" footer="0.3"/>
  <pageSetup paperSize="9" scale="87" orientation="portrait" horizontalDpi="300" verticalDpi="3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1"/>
  <sheetViews>
    <sheetView zoomScaleNormal="100" workbookViewId="0">
      <selection activeCell="K11" sqref="K11"/>
    </sheetView>
  </sheetViews>
  <sheetFormatPr defaultRowHeight="12"/>
  <cols>
    <col min="1" max="1" width="14.28515625" style="1" bestFit="1" customWidth="1"/>
    <col min="2" max="2" width="18.28515625" style="1" bestFit="1" customWidth="1"/>
    <col min="3" max="3" width="5.140625" style="2" bestFit="1" customWidth="1"/>
    <col min="4" max="4" width="12.28515625" style="2" hidden="1" customWidth="1"/>
    <col min="5" max="5" width="9" style="10" bestFit="1" customWidth="1"/>
    <col min="6" max="6" width="7.7109375" style="2" bestFit="1" customWidth="1"/>
    <col min="7" max="7" width="7.7109375" style="2" customWidth="1"/>
    <col min="8" max="8" width="7.7109375" style="10" customWidth="1"/>
    <col min="9" max="16384" width="9.140625" style="2"/>
  </cols>
  <sheetData>
    <row r="2" spans="1:12" ht="108.75" customHeight="1" thickBot="1">
      <c r="A2" s="292"/>
      <c r="B2" s="293"/>
      <c r="C2" s="293"/>
      <c r="D2" s="294"/>
      <c r="E2" s="41" t="s">
        <v>57</v>
      </c>
      <c r="F2" s="42" t="s">
        <v>53</v>
      </c>
      <c r="G2" s="132" t="s">
        <v>300</v>
      </c>
      <c r="H2" s="43" t="s">
        <v>189</v>
      </c>
    </row>
    <row r="3" spans="1:12" ht="15.75" customHeight="1" thickBot="1">
      <c r="A3" s="298" t="s">
        <v>195</v>
      </c>
      <c r="B3" s="299"/>
      <c r="C3" s="299"/>
      <c r="D3" s="299"/>
      <c r="E3" s="299"/>
      <c r="F3" s="299"/>
      <c r="G3" s="299"/>
      <c r="H3" s="300"/>
      <c r="L3" s="2" t="s">
        <v>556</v>
      </c>
    </row>
    <row r="4" spans="1:12" ht="15.75" customHeight="1" thickBot="1">
      <c r="A4" s="28" t="s">
        <v>225</v>
      </c>
      <c r="B4" s="28" t="s">
        <v>226</v>
      </c>
      <c r="C4" s="28" t="s">
        <v>171</v>
      </c>
      <c r="D4" s="3"/>
      <c r="E4" s="25">
        <v>8</v>
      </c>
      <c r="F4" s="25"/>
      <c r="G4" s="25"/>
      <c r="H4" s="25"/>
    </row>
    <row r="5" spans="1:12" ht="12.75" customHeight="1" thickBot="1">
      <c r="A5" s="295" t="s">
        <v>56</v>
      </c>
      <c r="B5" s="301"/>
      <c r="C5" s="301"/>
      <c r="D5" s="297"/>
      <c r="E5" s="13">
        <f>SUM(E4)</f>
        <v>8</v>
      </c>
      <c r="F5" s="14">
        <f>SUM(F4)</f>
        <v>0</v>
      </c>
      <c r="G5" s="133">
        <f>SUM(G4)</f>
        <v>0</v>
      </c>
      <c r="H5" s="15">
        <f>SUM(H4)</f>
        <v>0</v>
      </c>
    </row>
    <row r="6" spans="1:12" ht="15.75" customHeight="1" thickBot="1">
      <c r="A6" s="37"/>
      <c r="B6" s="38"/>
      <c r="C6" s="38"/>
      <c r="D6" s="39"/>
      <c r="E6" s="40"/>
      <c r="F6" s="40"/>
      <c r="G6" s="40"/>
      <c r="H6" s="40"/>
    </row>
    <row r="7" spans="1:12" ht="12.75" thickBot="1">
      <c r="A7" s="298" t="s">
        <v>28</v>
      </c>
      <c r="B7" s="299"/>
      <c r="C7" s="299"/>
      <c r="D7" s="299"/>
      <c r="E7" s="299"/>
      <c r="F7" s="299"/>
      <c r="G7" s="299"/>
      <c r="H7" s="300"/>
    </row>
    <row r="8" spans="1:12" ht="15.75" thickBot="1">
      <c r="A8" s="28" t="s">
        <v>187</v>
      </c>
      <c r="B8" s="28" t="s">
        <v>188</v>
      </c>
      <c r="C8" s="28" t="s">
        <v>171</v>
      </c>
      <c r="D8" s="3"/>
      <c r="E8" s="25"/>
      <c r="F8" s="25"/>
      <c r="G8" s="25"/>
      <c r="H8" s="25">
        <v>30</v>
      </c>
    </row>
    <row r="9" spans="1:12" ht="12.75" thickBot="1">
      <c r="A9" s="295" t="s">
        <v>191</v>
      </c>
      <c r="B9" s="296"/>
      <c r="C9" s="296"/>
      <c r="D9" s="297"/>
      <c r="E9" s="13">
        <f>SUM(E8)</f>
        <v>0</v>
      </c>
      <c r="F9" s="14">
        <f>SUM(F8)</f>
        <v>0</v>
      </c>
      <c r="G9" s="133">
        <f>SUM(G8)</f>
        <v>0</v>
      </c>
      <c r="H9" s="15">
        <f>SUM(H8)</f>
        <v>30</v>
      </c>
    </row>
    <row r="10" spans="1:12" ht="15">
      <c r="A10" s="126" t="s">
        <v>212</v>
      </c>
      <c r="B10" s="126" t="s">
        <v>144</v>
      </c>
      <c r="C10" s="126" t="s">
        <v>17</v>
      </c>
      <c r="D10" s="4"/>
      <c r="E10" s="25"/>
      <c r="F10" s="25"/>
      <c r="G10" s="25"/>
      <c r="H10" s="25">
        <v>60</v>
      </c>
    </row>
    <row r="11" spans="1:12" ht="15">
      <c r="A11" s="126" t="s">
        <v>213</v>
      </c>
      <c r="B11" s="126" t="s">
        <v>144</v>
      </c>
      <c r="C11" s="126" t="s">
        <v>10</v>
      </c>
      <c r="D11" s="5"/>
      <c r="E11" s="25"/>
      <c r="F11" s="25"/>
      <c r="G11" s="25"/>
      <c r="H11" s="25">
        <v>22</v>
      </c>
    </row>
    <row r="12" spans="1:12" ht="15">
      <c r="A12" s="126" t="s">
        <v>214</v>
      </c>
      <c r="B12" s="126" t="s">
        <v>182</v>
      </c>
      <c r="C12" s="126" t="s">
        <v>36</v>
      </c>
      <c r="D12" s="5"/>
      <c r="E12" s="25"/>
      <c r="F12" s="25"/>
      <c r="G12" s="25"/>
      <c r="H12" s="25">
        <v>2</v>
      </c>
    </row>
    <row r="13" spans="1:12" ht="15">
      <c r="A13" s="126" t="s">
        <v>215</v>
      </c>
      <c r="B13" s="126" t="s">
        <v>184</v>
      </c>
      <c r="C13" s="126" t="s">
        <v>36</v>
      </c>
      <c r="D13" s="5"/>
      <c r="E13" s="25"/>
      <c r="F13" s="25"/>
      <c r="G13" s="25"/>
      <c r="H13" s="25">
        <v>2</v>
      </c>
    </row>
    <row r="14" spans="1:12" ht="15">
      <c r="A14" s="126" t="s">
        <v>216</v>
      </c>
      <c r="B14" s="126" t="s">
        <v>128</v>
      </c>
      <c r="C14" s="126" t="s">
        <v>35</v>
      </c>
      <c r="D14" s="5"/>
      <c r="E14" s="25"/>
      <c r="F14" s="25"/>
      <c r="G14" s="25"/>
      <c r="H14" s="25">
        <v>2</v>
      </c>
    </row>
    <row r="15" spans="1:12" ht="15">
      <c r="A15" s="126" t="s">
        <v>217</v>
      </c>
      <c r="B15" s="126" t="s">
        <v>183</v>
      </c>
      <c r="C15" s="126" t="s">
        <v>35</v>
      </c>
      <c r="D15" s="5"/>
      <c r="E15" s="25"/>
      <c r="F15" s="25"/>
      <c r="G15" s="25"/>
      <c r="H15" s="25">
        <v>2</v>
      </c>
    </row>
    <row r="16" spans="1:12" ht="15">
      <c r="A16" s="126" t="s">
        <v>218</v>
      </c>
      <c r="B16" s="126" t="s">
        <v>30</v>
      </c>
      <c r="C16" s="126" t="s">
        <v>35</v>
      </c>
      <c r="D16" s="5"/>
      <c r="E16" s="25"/>
      <c r="F16" s="25"/>
      <c r="G16" s="25"/>
      <c r="H16" s="25">
        <v>2</v>
      </c>
    </row>
    <row r="17" spans="1:8" ht="15">
      <c r="A17" s="126" t="s">
        <v>216</v>
      </c>
      <c r="B17" s="126" t="s">
        <v>99</v>
      </c>
      <c r="C17" s="126" t="s">
        <v>219</v>
      </c>
      <c r="D17" s="5"/>
      <c r="E17" s="25"/>
      <c r="F17" s="25"/>
      <c r="G17" s="25"/>
      <c r="H17" s="25">
        <v>2</v>
      </c>
    </row>
    <row r="18" spans="1:8" ht="15">
      <c r="A18" s="126" t="s">
        <v>220</v>
      </c>
      <c r="B18" s="126" t="s">
        <v>221</v>
      </c>
      <c r="C18" s="126" t="s">
        <v>222</v>
      </c>
      <c r="D18" s="5"/>
      <c r="E18" s="25"/>
      <c r="F18" s="25"/>
      <c r="G18" s="25"/>
      <c r="H18" s="25">
        <v>2</v>
      </c>
    </row>
    <row r="19" spans="1:8" ht="15">
      <c r="A19" s="126" t="s">
        <v>223</v>
      </c>
      <c r="B19" s="126" t="s">
        <v>224</v>
      </c>
      <c r="C19" s="126" t="s">
        <v>222</v>
      </c>
      <c r="D19" s="5"/>
      <c r="E19" s="25"/>
      <c r="F19" s="25"/>
      <c r="G19" s="25"/>
      <c r="H19" s="25">
        <v>2</v>
      </c>
    </row>
    <row r="20" spans="1:8" ht="15.75" thickBot="1">
      <c r="A20" s="126" t="s">
        <v>215</v>
      </c>
      <c r="B20" s="126" t="s">
        <v>186</v>
      </c>
      <c r="C20" s="126" t="s">
        <v>37</v>
      </c>
      <c r="D20" s="5"/>
      <c r="E20" s="25"/>
      <c r="F20" s="25"/>
      <c r="G20" s="25"/>
      <c r="H20" s="25">
        <v>2</v>
      </c>
    </row>
    <row r="21" spans="1:8" ht="12.75" thickBot="1">
      <c r="A21" s="290" t="s">
        <v>56</v>
      </c>
      <c r="B21" s="291"/>
      <c r="C21" s="291"/>
      <c r="D21" s="291"/>
      <c r="E21" s="13">
        <f>SUM(E10:E20)</f>
        <v>0</v>
      </c>
      <c r="F21" s="14">
        <f>SUM(F10:F20)</f>
        <v>0</v>
      </c>
      <c r="G21" s="133">
        <f>SUM(G10:G20)</f>
        <v>0</v>
      </c>
      <c r="H21" s="15">
        <f>SUM(H10:H20)</f>
        <v>100</v>
      </c>
    </row>
    <row r="22" spans="1:8" ht="12.75" thickBot="1">
      <c r="A22" s="7"/>
      <c r="B22" s="22"/>
      <c r="C22" s="7"/>
      <c r="D22" s="7"/>
      <c r="E22" s="11"/>
      <c r="F22" s="11"/>
      <c r="G22" s="11"/>
      <c r="H22" s="11"/>
    </row>
    <row r="23" spans="1:8" ht="12.75" thickBot="1">
      <c r="A23" s="298" t="s">
        <v>1</v>
      </c>
      <c r="B23" s="299"/>
      <c r="C23" s="299"/>
      <c r="D23" s="299"/>
      <c r="E23" s="299"/>
      <c r="F23" s="299"/>
      <c r="G23" s="299"/>
      <c r="H23" s="300"/>
    </row>
    <row r="24" spans="1:8" ht="15">
      <c r="A24" s="28" t="s">
        <v>250</v>
      </c>
      <c r="B24" s="28" t="s">
        <v>100</v>
      </c>
      <c r="C24" s="28" t="s">
        <v>0</v>
      </c>
      <c r="D24" s="23" t="s">
        <v>93</v>
      </c>
      <c r="E24" s="25">
        <v>41</v>
      </c>
      <c r="F24" s="25">
        <v>9</v>
      </c>
      <c r="G24" s="25">
        <v>1</v>
      </c>
      <c r="H24" s="25"/>
    </row>
    <row r="25" spans="1:8" ht="15">
      <c r="A25" s="28" t="s">
        <v>541</v>
      </c>
      <c r="B25" s="28" t="s">
        <v>94</v>
      </c>
      <c r="C25" s="28" t="s">
        <v>0</v>
      </c>
      <c r="D25" s="23"/>
      <c r="E25" s="25">
        <v>2</v>
      </c>
      <c r="F25" s="25">
        <v>5</v>
      </c>
      <c r="G25" s="25"/>
      <c r="H25" s="25"/>
    </row>
    <row r="26" spans="1:8" ht="15">
      <c r="A26" s="28" t="s">
        <v>544</v>
      </c>
      <c r="B26" s="28" t="s">
        <v>545</v>
      </c>
      <c r="C26" s="28" t="s">
        <v>0</v>
      </c>
      <c r="D26" s="23"/>
      <c r="E26" s="25"/>
      <c r="F26" s="25">
        <v>5</v>
      </c>
      <c r="G26" s="25"/>
      <c r="H26" s="25"/>
    </row>
    <row r="27" spans="1:8" ht="15">
      <c r="A27" s="28" t="s">
        <v>251</v>
      </c>
      <c r="B27" s="28" t="s">
        <v>151</v>
      </c>
      <c r="C27" s="28" t="s">
        <v>0</v>
      </c>
      <c r="D27" s="23" t="s">
        <v>93</v>
      </c>
      <c r="E27" s="25">
        <v>40</v>
      </c>
      <c r="F27" s="25"/>
      <c r="G27" s="25">
        <v>1</v>
      </c>
      <c r="H27" s="25"/>
    </row>
    <row r="28" spans="1:8" ht="15">
      <c r="A28" s="28" t="s">
        <v>252</v>
      </c>
      <c r="B28" s="28" t="s">
        <v>253</v>
      </c>
      <c r="C28" s="28" t="s">
        <v>0</v>
      </c>
      <c r="D28" s="23" t="s">
        <v>93</v>
      </c>
      <c r="E28" s="25">
        <v>9</v>
      </c>
      <c r="F28" s="25">
        <v>1.5</v>
      </c>
      <c r="G28" s="25"/>
      <c r="H28" s="25"/>
    </row>
    <row r="29" spans="1:8" ht="15.75" thickBot="1">
      <c r="A29" s="28" t="s">
        <v>259</v>
      </c>
      <c r="B29" s="28" t="s">
        <v>170</v>
      </c>
      <c r="C29" s="28" t="s">
        <v>171</v>
      </c>
      <c r="D29" s="23" t="s">
        <v>93</v>
      </c>
      <c r="E29" s="25">
        <v>34.5</v>
      </c>
      <c r="F29" s="25"/>
      <c r="G29" s="25"/>
      <c r="H29" s="25"/>
    </row>
    <row r="30" spans="1:8" ht="12.75" thickBot="1">
      <c r="A30" s="295" t="s">
        <v>190</v>
      </c>
      <c r="B30" s="296"/>
      <c r="C30" s="296"/>
      <c r="D30" s="297"/>
      <c r="E30" s="13">
        <f>SUM(E24:E29)</f>
        <v>126.5</v>
      </c>
      <c r="F30" s="34">
        <f>SUM(F24:G29)</f>
        <v>22.5</v>
      </c>
      <c r="G30" s="133"/>
      <c r="H30" s="15">
        <f>SUM(H24:H29)</f>
        <v>0</v>
      </c>
    </row>
    <row r="31" spans="1:8" ht="15">
      <c r="A31" s="29" t="s">
        <v>227</v>
      </c>
      <c r="B31" s="29" t="s">
        <v>228</v>
      </c>
      <c r="C31" s="29" t="s">
        <v>23</v>
      </c>
      <c r="D31" s="30" t="s">
        <v>93</v>
      </c>
      <c r="E31" s="25">
        <v>7</v>
      </c>
      <c r="F31" s="25">
        <v>3</v>
      </c>
      <c r="G31" s="25">
        <v>1</v>
      </c>
      <c r="H31" s="25"/>
    </row>
    <row r="32" spans="1:8" ht="15">
      <c r="A32" s="28" t="s">
        <v>234</v>
      </c>
      <c r="B32" s="28" t="s">
        <v>133</v>
      </c>
      <c r="C32" s="28" t="s">
        <v>17</v>
      </c>
      <c r="D32" s="23" t="s">
        <v>93</v>
      </c>
      <c r="E32" s="25">
        <v>44</v>
      </c>
      <c r="F32" s="25">
        <v>2</v>
      </c>
      <c r="G32" s="25">
        <v>1</v>
      </c>
      <c r="H32" s="25"/>
    </row>
    <row r="33" spans="1:9" ht="15">
      <c r="A33" s="28" t="s">
        <v>239</v>
      </c>
      <c r="B33" s="28" t="s">
        <v>102</v>
      </c>
      <c r="C33" s="28" t="s">
        <v>17</v>
      </c>
      <c r="D33" s="23" t="s">
        <v>93</v>
      </c>
      <c r="E33" s="25">
        <v>7</v>
      </c>
      <c r="F33" s="25">
        <v>130</v>
      </c>
      <c r="G33" s="25">
        <v>15</v>
      </c>
      <c r="H33" s="25"/>
    </row>
    <row r="34" spans="1:9" ht="15">
      <c r="A34" s="28" t="s">
        <v>242</v>
      </c>
      <c r="B34" s="28" t="s">
        <v>117</v>
      </c>
      <c r="C34" s="28" t="s">
        <v>17</v>
      </c>
      <c r="D34" s="23" t="s">
        <v>93</v>
      </c>
      <c r="E34" s="25">
        <v>5</v>
      </c>
      <c r="F34" s="25">
        <v>7</v>
      </c>
      <c r="G34" s="25">
        <v>1</v>
      </c>
      <c r="H34" s="25"/>
    </row>
    <row r="35" spans="1:9" ht="15">
      <c r="A35" s="28" t="s">
        <v>248</v>
      </c>
      <c r="B35" s="28" t="s">
        <v>249</v>
      </c>
      <c r="C35" s="28" t="s">
        <v>10</v>
      </c>
      <c r="D35" s="23" t="s">
        <v>93</v>
      </c>
      <c r="E35" s="25">
        <v>3</v>
      </c>
      <c r="F35" s="25">
        <v>3</v>
      </c>
      <c r="G35" s="25"/>
      <c r="H35" s="25"/>
    </row>
    <row r="36" spans="1:9" ht="15">
      <c r="A36" s="28" t="s">
        <v>235</v>
      </c>
      <c r="B36" s="28" t="s">
        <v>139</v>
      </c>
      <c r="C36" s="28" t="s">
        <v>17</v>
      </c>
      <c r="D36" s="23" t="s">
        <v>93</v>
      </c>
      <c r="E36" s="25">
        <v>30</v>
      </c>
      <c r="F36" s="25"/>
      <c r="G36" s="25">
        <v>1</v>
      </c>
      <c r="H36" s="25"/>
    </row>
    <row r="37" spans="1:9" ht="15">
      <c r="A37" s="28" t="s">
        <v>258</v>
      </c>
      <c r="B37" s="28" t="s">
        <v>157</v>
      </c>
      <c r="C37" s="28" t="s">
        <v>16</v>
      </c>
      <c r="D37" s="23" t="s">
        <v>93</v>
      </c>
      <c r="E37" s="25">
        <v>35.5</v>
      </c>
      <c r="F37" s="25">
        <v>70</v>
      </c>
      <c r="G37" s="25">
        <v>30</v>
      </c>
      <c r="H37" s="25"/>
    </row>
    <row r="38" spans="1:9" ht="15">
      <c r="A38" s="28" t="s">
        <v>237</v>
      </c>
      <c r="B38" s="28" t="s">
        <v>148</v>
      </c>
      <c r="C38" s="28" t="s">
        <v>17</v>
      </c>
      <c r="D38" s="23" t="s">
        <v>93</v>
      </c>
      <c r="E38" s="25">
        <v>8</v>
      </c>
      <c r="F38" s="25">
        <v>1</v>
      </c>
      <c r="G38" s="25"/>
      <c r="H38" s="25"/>
    </row>
    <row r="39" spans="1:9" ht="15">
      <c r="A39" s="28" t="s">
        <v>247</v>
      </c>
      <c r="B39" s="28" t="s">
        <v>103</v>
      </c>
      <c r="C39" s="28" t="s">
        <v>10</v>
      </c>
      <c r="D39" s="23" t="s">
        <v>93</v>
      </c>
      <c r="E39" s="25">
        <v>60</v>
      </c>
      <c r="F39" s="25"/>
      <c r="G39" s="25">
        <v>12</v>
      </c>
      <c r="H39" s="25"/>
    </row>
    <row r="40" spans="1:9" ht="15">
      <c r="A40" s="28" t="s">
        <v>254</v>
      </c>
      <c r="B40" s="28" t="s">
        <v>255</v>
      </c>
      <c r="C40" s="28" t="s">
        <v>34</v>
      </c>
      <c r="D40" s="23" t="s">
        <v>93</v>
      </c>
      <c r="E40" s="25">
        <v>14</v>
      </c>
      <c r="F40" s="25">
        <v>3.5</v>
      </c>
      <c r="G40" s="25">
        <v>1</v>
      </c>
      <c r="H40" s="25"/>
      <c r="I40" s="26"/>
    </row>
    <row r="41" spans="1:9" ht="15">
      <c r="A41" s="28" t="s">
        <v>246</v>
      </c>
      <c r="B41" s="28" t="s">
        <v>97</v>
      </c>
      <c r="C41" s="28" t="s">
        <v>10</v>
      </c>
      <c r="D41" s="23" t="s">
        <v>93</v>
      </c>
      <c r="E41" s="25">
        <v>78</v>
      </c>
      <c r="F41" s="25">
        <v>15</v>
      </c>
      <c r="G41" s="25"/>
      <c r="H41" s="25"/>
    </row>
    <row r="42" spans="1:9" ht="15">
      <c r="A42" s="28" t="s">
        <v>257</v>
      </c>
      <c r="B42" s="28" t="s">
        <v>155</v>
      </c>
      <c r="C42" s="28" t="s">
        <v>16</v>
      </c>
      <c r="D42" s="23" t="s">
        <v>93</v>
      </c>
      <c r="E42" s="25">
        <v>75</v>
      </c>
      <c r="F42" s="25"/>
      <c r="G42" s="25">
        <v>20</v>
      </c>
      <c r="H42" s="25"/>
    </row>
    <row r="43" spans="1:9" ht="15">
      <c r="A43" s="28" t="s">
        <v>238</v>
      </c>
      <c r="B43" s="28" t="s">
        <v>141</v>
      </c>
      <c r="C43" s="28" t="s">
        <v>17</v>
      </c>
      <c r="D43" s="23" t="s">
        <v>93</v>
      </c>
      <c r="E43" s="25">
        <v>7</v>
      </c>
      <c r="F43" s="25">
        <v>31</v>
      </c>
      <c r="G43" s="25">
        <v>1</v>
      </c>
      <c r="H43" s="25"/>
    </row>
    <row r="44" spans="1:9" ht="15">
      <c r="A44" s="28" t="s">
        <v>229</v>
      </c>
      <c r="B44" s="28" t="s">
        <v>230</v>
      </c>
      <c r="C44" s="28" t="s">
        <v>23</v>
      </c>
      <c r="D44" s="23" t="s">
        <v>93</v>
      </c>
      <c r="E44" s="25">
        <v>6</v>
      </c>
      <c r="F44" s="25">
        <v>13</v>
      </c>
      <c r="G44" s="25">
        <v>1</v>
      </c>
      <c r="H44" s="25"/>
    </row>
    <row r="45" spans="1:9" ht="15">
      <c r="A45" s="28" t="s">
        <v>243</v>
      </c>
      <c r="B45" s="28" t="s">
        <v>244</v>
      </c>
      <c r="C45" s="28" t="s">
        <v>17</v>
      </c>
      <c r="D45" s="23" t="s">
        <v>93</v>
      </c>
      <c r="E45" s="25">
        <v>2</v>
      </c>
      <c r="F45" s="25"/>
      <c r="G45" s="25"/>
      <c r="H45" s="25"/>
    </row>
    <row r="46" spans="1:9" ht="15">
      <c r="A46" s="28" t="s">
        <v>236</v>
      </c>
      <c r="B46" s="28" t="s">
        <v>119</v>
      </c>
      <c r="C46" s="28" t="s">
        <v>17</v>
      </c>
      <c r="D46" s="23" t="s">
        <v>93</v>
      </c>
      <c r="E46" s="25">
        <v>27</v>
      </c>
      <c r="F46" s="25"/>
      <c r="G46" s="25"/>
      <c r="H46" s="25"/>
    </row>
    <row r="47" spans="1:9" ht="15">
      <c r="A47" s="28" t="s">
        <v>231</v>
      </c>
      <c r="B47" s="28" t="s">
        <v>232</v>
      </c>
      <c r="C47" s="28" t="s">
        <v>23</v>
      </c>
      <c r="D47" s="23" t="s">
        <v>93</v>
      </c>
      <c r="E47" s="25">
        <v>2</v>
      </c>
      <c r="F47" s="25"/>
      <c r="G47" s="25"/>
      <c r="H47" s="25"/>
    </row>
    <row r="48" spans="1:9" ht="15">
      <c r="A48" s="28" t="s">
        <v>245</v>
      </c>
      <c r="B48" s="28" t="s">
        <v>123</v>
      </c>
      <c r="C48" s="28" t="s">
        <v>17</v>
      </c>
      <c r="D48" s="23" t="s">
        <v>93</v>
      </c>
      <c r="E48" s="25">
        <v>2</v>
      </c>
      <c r="F48" s="25">
        <v>2</v>
      </c>
      <c r="G48" s="25"/>
      <c r="H48" s="25"/>
    </row>
    <row r="49" spans="1:10" ht="15">
      <c r="A49" s="28" t="s">
        <v>260</v>
      </c>
      <c r="B49" s="28" t="s">
        <v>261</v>
      </c>
      <c r="C49" s="28" t="s">
        <v>22</v>
      </c>
      <c r="D49" s="23"/>
      <c r="E49" s="25"/>
      <c r="F49" s="25">
        <v>10</v>
      </c>
      <c r="G49" s="25"/>
      <c r="H49" s="25"/>
    </row>
    <row r="50" spans="1:10" ht="15">
      <c r="A50" s="28" t="s">
        <v>256</v>
      </c>
      <c r="B50" s="28" t="s">
        <v>159</v>
      </c>
      <c r="C50" s="28" t="s">
        <v>22</v>
      </c>
      <c r="D50" s="23" t="s">
        <v>93</v>
      </c>
      <c r="E50" s="25">
        <v>150</v>
      </c>
      <c r="F50" s="25">
        <v>85</v>
      </c>
      <c r="G50" s="25">
        <v>30</v>
      </c>
      <c r="H50" s="25"/>
    </row>
    <row r="51" spans="1:10" ht="15.75" thickBot="1">
      <c r="A51" s="28" t="s">
        <v>240</v>
      </c>
      <c r="B51" s="28" t="s">
        <v>241</v>
      </c>
      <c r="C51" s="28" t="s">
        <v>17</v>
      </c>
      <c r="D51" s="23" t="s">
        <v>93</v>
      </c>
      <c r="E51" s="25">
        <v>6</v>
      </c>
      <c r="F51" s="25">
        <v>3</v>
      </c>
      <c r="G51" s="25">
        <v>1</v>
      </c>
      <c r="H51" s="25"/>
    </row>
    <row r="52" spans="1:10" ht="12.75" thickBot="1">
      <c r="A52" s="290" t="s">
        <v>56</v>
      </c>
      <c r="B52" s="291"/>
      <c r="C52" s="291"/>
      <c r="D52" s="302"/>
      <c r="E52" s="13">
        <f>SUM(E31:E51)</f>
        <v>568.5</v>
      </c>
      <c r="F52" s="34">
        <f>SUM(F31:G51)</f>
        <v>493.5</v>
      </c>
      <c r="G52" s="133"/>
      <c r="H52" s="15">
        <f>SUM(H31:H51)</f>
        <v>0</v>
      </c>
    </row>
    <row r="53" spans="1:10" ht="12.75" thickBot="1">
      <c r="A53" s="9"/>
      <c r="B53" s="9"/>
      <c r="C53" s="9"/>
      <c r="D53" s="9"/>
      <c r="E53" s="12"/>
      <c r="F53" s="12"/>
      <c r="G53" s="12"/>
      <c r="H53" s="12"/>
    </row>
    <row r="54" spans="1:10" ht="12.75" thickBot="1">
      <c r="A54" s="298" t="s">
        <v>535</v>
      </c>
      <c r="B54" s="299"/>
      <c r="C54" s="299"/>
      <c r="D54" s="299"/>
      <c r="E54" s="299"/>
      <c r="F54" s="299"/>
      <c r="G54" s="299"/>
      <c r="H54" s="300"/>
    </row>
    <row r="55" spans="1:10" ht="15">
      <c r="A55" s="254" t="s">
        <v>541</v>
      </c>
      <c r="B55" s="254" t="s">
        <v>94</v>
      </c>
      <c r="C55" s="254" t="s">
        <v>0</v>
      </c>
      <c r="D55" s="255"/>
      <c r="E55" s="256">
        <v>2</v>
      </c>
      <c r="F55" s="256">
        <v>5</v>
      </c>
      <c r="G55" s="256"/>
      <c r="H55" s="256"/>
      <c r="I55" s="257"/>
      <c r="J55" s="257" t="s">
        <v>551</v>
      </c>
    </row>
    <row r="56" spans="1:10" ht="15">
      <c r="A56" s="254" t="s">
        <v>544</v>
      </c>
      <c r="B56" s="254" t="s">
        <v>545</v>
      </c>
      <c r="C56" s="254" t="s">
        <v>0</v>
      </c>
      <c r="D56" s="255"/>
      <c r="E56" s="256"/>
      <c r="F56" s="256">
        <v>5</v>
      </c>
      <c r="G56" s="256"/>
      <c r="H56" s="256"/>
      <c r="I56" s="257"/>
      <c r="J56" s="257" t="s">
        <v>551</v>
      </c>
    </row>
    <row r="57" spans="1:10" ht="15">
      <c r="A57" s="254" t="s">
        <v>530</v>
      </c>
      <c r="B57" s="254" t="s">
        <v>542</v>
      </c>
      <c r="C57" s="254" t="s">
        <v>0</v>
      </c>
      <c r="D57" s="255"/>
      <c r="E57" s="256">
        <v>2</v>
      </c>
      <c r="F57" s="256">
        <v>5</v>
      </c>
      <c r="G57" s="256"/>
      <c r="H57" s="256"/>
      <c r="I57" s="257"/>
      <c r="J57" s="257" t="s">
        <v>554</v>
      </c>
    </row>
    <row r="58" spans="1:10" ht="15">
      <c r="A58" s="254" t="s">
        <v>536</v>
      </c>
      <c r="B58" s="254" t="s">
        <v>107</v>
      </c>
      <c r="C58" s="254" t="s">
        <v>0</v>
      </c>
      <c r="D58" s="255"/>
      <c r="E58" s="256">
        <v>38</v>
      </c>
      <c r="F58" s="256">
        <v>15</v>
      </c>
      <c r="G58" s="256"/>
      <c r="H58" s="256"/>
      <c r="I58" s="257"/>
      <c r="J58" s="257" t="s">
        <v>552</v>
      </c>
    </row>
    <row r="59" spans="1:10" ht="15">
      <c r="A59" s="254" t="s">
        <v>539</v>
      </c>
      <c r="B59" s="254" t="s">
        <v>540</v>
      </c>
      <c r="C59" s="254" t="s">
        <v>0</v>
      </c>
      <c r="D59" s="255"/>
      <c r="E59" s="256">
        <v>4</v>
      </c>
      <c r="F59" s="256"/>
      <c r="G59" s="256"/>
      <c r="H59" s="256"/>
      <c r="I59" s="257"/>
      <c r="J59" s="257" t="s">
        <v>553</v>
      </c>
    </row>
    <row r="60" spans="1:10" ht="15.75" thickBot="1">
      <c r="A60" s="254" t="s">
        <v>537</v>
      </c>
      <c r="B60" s="254" t="s">
        <v>538</v>
      </c>
      <c r="C60" s="254" t="s">
        <v>0</v>
      </c>
      <c r="D60" s="255"/>
      <c r="E60" s="256">
        <v>8</v>
      </c>
      <c r="F60" s="256">
        <v>15</v>
      </c>
      <c r="G60" s="256"/>
      <c r="H60" s="256"/>
      <c r="I60" s="257"/>
      <c r="J60" s="257" t="s">
        <v>555</v>
      </c>
    </row>
    <row r="61" spans="1:10" ht="12.75" thickBot="1">
      <c r="A61" s="295" t="s">
        <v>190</v>
      </c>
      <c r="B61" s="296"/>
      <c r="C61" s="296"/>
      <c r="D61" s="297"/>
      <c r="E61" s="13"/>
      <c r="F61" s="14"/>
      <c r="G61" s="133">
        <f>SUM(G55:G60)</f>
        <v>0</v>
      </c>
      <c r="H61" s="15">
        <f>SUM(H55:H60)</f>
        <v>0</v>
      </c>
    </row>
    <row r="62" spans="1:10" ht="12.75" thickBot="1">
      <c r="A62" s="9"/>
      <c r="B62" s="9"/>
      <c r="C62" s="9"/>
      <c r="D62" s="9"/>
      <c r="E62" s="12"/>
      <c r="F62" s="12"/>
      <c r="G62" s="12"/>
      <c r="H62" s="12"/>
    </row>
    <row r="63" spans="1:10" ht="12.75" thickBot="1">
      <c r="A63" s="129" t="s">
        <v>6</v>
      </c>
      <c r="B63" s="130"/>
      <c r="C63" s="130"/>
      <c r="D63" s="130"/>
      <c r="E63" s="130"/>
      <c r="F63" s="130"/>
      <c r="G63" s="130"/>
      <c r="H63" s="131"/>
    </row>
    <row r="64" spans="1:10" ht="15">
      <c r="A64" s="28" t="s">
        <v>31</v>
      </c>
      <c r="B64" s="28" t="s">
        <v>172</v>
      </c>
      <c r="C64" s="28" t="s">
        <v>171</v>
      </c>
      <c r="D64" s="4">
        <v>38</v>
      </c>
      <c r="E64" s="25">
        <v>2</v>
      </c>
      <c r="F64" s="25">
        <v>17</v>
      </c>
      <c r="G64" s="25">
        <v>50</v>
      </c>
      <c r="H64" s="25"/>
    </row>
    <row r="65" spans="1:9" ht="15.75" thickBot="1">
      <c r="A65" s="55" t="s">
        <v>262</v>
      </c>
      <c r="B65" s="55" t="s">
        <v>176</v>
      </c>
      <c r="C65" s="55" t="s">
        <v>0</v>
      </c>
      <c r="D65" s="127"/>
      <c r="E65" s="25"/>
      <c r="F65" s="25">
        <v>2</v>
      </c>
      <c r="G65" s="25"/>
      <c r="H65" s="25"/>
    </row>
    <row r="66" spans="1:9" ht="12.75" thickBot="1">
      <c r="A66" s="295" t="s">
        <v>191</v>
      </c>
      <c r="B66" s="296"/>
      <c r="C66" s="296"/>
      <c r="D66" s="297"/>
      <c r="E66" s="13">
        <f>SUM(E64:E65)</f>
        <v>2</v>
      </c>
      <c r="F66" s="34">
        <f>SUM(F64:G65)</f>
        <v>69</v>
      </c>
      <c r="G66" s="133"/>
      <c r="H66" s="15">
        <f>SUM(H64:H65)</f>
        <v>0</v>
      </c>
    </row>
    <row r="67" spans="1:9" ht="15">
      <c r="A67" s="28" t="s">
        <v>178</v>
      </c>
      <c r="B67" s="28" t="s">
        <v>145</v>
      </c>
      <c r="C67" s="28" t="s">
        <v>23</v>
      </c>
      <c r="D67" s="8"/>
      <c r="E67" s="25">
        <v>4</v>
      </c>
      <c r="F67" s="25">
        <v>2</v>
      </c>
      <c r="G67" s="25">
        <v>1</v>
      </c>
      <c r="H67" s="25"/>
    </row>
    <row r="68" spans="1:9" ht="15.75" thickBot="1">
      <c r="A68" s="136" t="s">
        <v>301</v>
      </c>
      <c r="B68" s="136" t="s">
        <v>112</v>
      </c>
      <c r="C68" s="136" t="s">
        <v>23</v>
      </c>
      <c r="D68" s="8"/>
      <c r="E68" s="25"/>
      <c r="F68" s="25"/>
      <c r="G68" s="25">
        <v>1</v>
      </c>
      <c r="H68" s="25"/>
    </row>
    <row r="69" spans="1:9" ht="12.75" thickBot="1">
      <c r="A69" s="290" t="s">
        <v>56</v>
      </c>
      <c r="B69" s="291"/>
      <c r="C69" s="291"/>
      <c r="D69" s="291"/>
      <c r="E69" s="35">
        <f>SUM(E67:E68)</f>
        <v>4</v>
      </c>
      <c r="F69" s="34">
        <f>SUM(F67:G68)</f>
        <v>4</v>
      </c>
      <c r="G69" s="134"/>
      <c r="H69" s="44">
        <f>SUM(H67:H68)</f>
        <v>0</v>
      </c>
    </row>
    <row r="70" spans="1:9" ht="12.75" thickBot="1">
      <c r="A70" s="9"/>
      <c r="B70" s="9"/>
      <c r="C70" s="9"/>
      <c r="D70" s="9"/>
      <c r="E70" s="27"/>
      <c r="F70" s="27"/>
      <c r="G70" s="27"/>
      <c r="H70" s="27"/>
      <c r="I70" s="32"/>
    </row>
    <row r="71" spans="1:9" ht="12.75" thickBot="1">
      <c r="A71" s="129" t="s">
        <v>14</v>
      </c>
      <c r="B71" s="130"/>
      <c r="C71" s="130"/>
      <c r="D71" s="130"/>
      <c r="E71" s="130"/>
      <c r="F71" s="130"/>
      <c r="G71" s="130"/>
      <c r="H71" s="131"/>
    </row>
    <row r="72" spans="1:9" ht="15.75" thickBot="1">
      <c r="A72" s="28" t="s">
        <v>13</v>
      </c>
      <c r="B72" s="28" t="s">
        <v>144</v>
      </c>
      <c r="C72" s="28" t="s">
        <v>10</v>
      </c>
      <c r="D72" s="4">
        <v>38</v>
      </c>
      <c r="E72" s="25"/>
      <c r="F72" s="25">
        <v>9.5</v>
      </c>
      <c r="G72" s="25"/>
      <c r="H72" s="25"/>
    </row>
    <row r="73" spans="1:9" ht="12.75" thickBot="1">
      <c r="A73" s="295" t="s">
        <v>56</v>
      </c>
      <c r="B73" s="296"/>
      <c r="C73" s="296"/>
      <c r="D73" s="297"/>
      <c r="E73" s="13">
        <f>SUM(E72:E72)</f>
        <v>0</v>
      </c>
      <c r="F73" s="14">
        <f>SUM(F72:F72)</f>
        <v>9.5</v>
      </c>
      <c r="G73" s="133"/>
      <c r="H73" s="15">
        <f>SUM(H72:H72)</f>
        <v>0</v>
      </c>
    </row>
    <row r="74" spans="1:9" ht="12.75" thickBot="1">
      <c r="A74" s="8"/>
      <c r="B74" s="8"/>
      <c r="C74" s="8"/>
      <c r="D74" s="8"/>
      <c r="E74" s="12"/>
      <c r="F74" s="12"/>
      <c r="G74" s="12"/>
      <c r="H74" s="12"/>
    </row>
    <row r="75" spans="1:9" ht="12.75" thickBot="1">
      <c r="A75" s="119" t="s">
        <v>5</v>
      </c>
      <c r="B75" s="120"/>
      <c r="C75" s="120"/>
      <c r="D75" s="120"/>
      <c r="E75" s="120"/>
      <c r="F75" s="120"/>
      <c r="G75" s="123"/>
      <c r="H75" s="121"/>
    </row>
    <row r="76" spans="1:9" ht="15">
      <c r="A76" s="28" t="s">
        <v>292</v>
      </c>
      <c r="B76" s="28" t="s">
        <v>173</v>
      </c>
      <c r="C76" s="28" t="s">
        <v>171</v>
      </c>
      <c r="D76" s="4"/>
      <c r="E76" s="25">
        <v>22.5</v>
      </c>
      <c r="F76" s="25">
        <v>17.5</v>
      </c>
      <c r="G76" s="25">
        <v>3</v>
      </c>
      <c r="H76" s="25"/>
    </row>
    <row r="77" spans="1:9" ht="15">
      <c r="A77" s="28" t="s">
        <v>268</v>
      </c>
      <c r="B77" s="28" t="s">
        <v>106</v>
      </c>
      <c r="C77" s="28" t="s">
        <v>0</v>
      </c>
      <c r="D77" s="5"/>
      <c r="E77" s="25">
        <v>24</v>
      </c>
      <c r="F77" s="25"/>
      <c r="G77" s="25">
        <v>20</v>
      </c>
      <c r="H77" s="25"/>
    </row>
    <row r="78" spans="1:9" ht="15">
      <c r="A78" s="28" t="s">
        <v>289</v>
      </c>
      <c r="B78" s="28" t="s">
        <v>158</v>
      </c>
      <c r="C78" s="28" t="s">
        <v>171</v>
      </c>
      <c r="D78" s="5"/>
      <c r="E78" s="25">
        <v>30</v>
      </c>
      <c r="F78" s="25">
        <v>29.5</v>
      </c>
      <c r="G78" s="25">
        <v>12</v>
      </c>
      <c r="H78" s="25"/>
    </row>
    <row r="79" spans="1:9" ht="15">
      <c r="A79" s="28" t="s">
        <v>299</v>
      </c>
      <c r="B79" s="28" t="s">
        <v>174</v>
      </c>
      <c r="C79" s="28" t="s">
        <v>171</v>
      </c>
      <c r="D79" s="5"/>
      <c r="E79" s="25"/>
      <c r="F79" s="25">
        <v>27.5</v>
      </c>
      <c r="G79" s="25"/>
      <c r="H79" s="25"/>
    </row>
    <row r="80" spans="1:9" ht="15">
      <c r="A80" s="28" t="s">
        <v>267</v>
      </c>
      <c r="B80" s="28" t="s">
        <v>110</v>
      </c>
      <c r="C80" s="28" t="s">
        <v>0</v>
      </c>
      <c r="D80" s="5"/>
      <c r="E80" s="25">
        <v>30</v>
      </c>
      <c r="F80" s="25"/>
      <c r="G80" s="25"/>
      <c r="H80" s="25"/>
    </row>
    <row r="81" spans="1:9" ht="15">
      <c r="A81" s="28" t="s">
        <v>265</v>
      </c>
      <c r="B81" s="28" t="s">
        <v>111</v>
      </c>
      <c r="C81" s="28" t="s">
        <v>0</v>
      </c>
      <c r="D81" s="5"/>
      <c r="E81" s="25">
        <v>61</v>
      </c>
      <c r="F81" s="25">
        <v>2</v>
      </c>
      <c r="G81" s="25"/>
      <c r="H81" s="25"/>
    </row>
    <row r="82" spans="1:9" ht="15.75" thickBot="1">
      <c r="A82" s="28" t="s">
        <v>48</v>
      </c>
      <c r="B82" s="28" t="s">
        <v>175</v>
      </c>
      <c r="C82" s="28" t="s">
        <v>171</v>
      </c>
      <c r="D82" s="5"/>
      <c r="E82" s="25"/>
      <c r="F82" s="25">
        <v>17</v>
      </c>
      <c r="G82" s="25"/>
      <c r="H82" s="25"/>
    </row>
    <row r="83" spans="1:9" ht="15.75" thickBot="1">
      <c r="A83" s="295" t="s">
        <v>190</v>
      </c>
      <c r="B83" s="296"/>
      <c r="C83" s="296"/>
      <c r="D83" s="297"/>
      <c r="E83" s="13">
        <f>SUM(E76:E82)</f>
        <v>167.5</v>
      </c>
      <c r="F83" s="34">
        <f>SUM(F76:G82)</f>
        <v>128.5</v>
      </c>
      <c r="G83" s="133"/>
      <c r="H83" s="15">
        <f>SUM(H76:H82)</f>
        <v>0</v>
      </c>
      <c r="I83" s="24"/>
    </row>
    <row r="84" spans="1:9" ht="15">
      <c r="A84" s="29" t="s">
        <v>296</v>
      </c>
      <c r="B84" s="29" t="s">
        <v>297</v>
      </c>
      <c r="C84" s="29" t="s">
        <v>34</v>
      </c>
      <c r="D84" s="4"/>
      <c r="E84" s="25">
        <v>2</v>
      </c>
      <c r="F84" s="25">
        <v>7.5</v>
      </c>
      <c r="G84" s="25"/>
      <c r="H84" s="25"/>
    </row>
    <row r="85" spans="1:9" ht="15">
      <c r="A85" s="28" t="s">
        <v>290</v>
      </c>
      <c r="B85" s="28" t="s">
        <v>167</v>
      </c>
      <c r="C85" s="28" t="s">
        <v>34</v>
      </c>
      <c r="D85" s="5"/>
      <c r="E85" s="25">
        <v>32</v>
      </c>
      <c r="F85" s="25">
        <v>18</v>
      </c>
      <c r="G85" s="25">
        <v>50</v>
      </c>
      <c r="H85" s="25"/>
    </row>
    <row r="86" spans="1:9" ht="15">
      <c r="A86" s="28" t="s">
        <v>239</v>
      </c>
      <c r="B86" s="28" t="s">
        <v>121</v>
      </c>
      <c r="C86" s="28" t="s">
        <v>17</v>
      </c>
      <c r="D86" s="5"/>
      <c r="E86" s="25">
        <v>59</v>
      </c>
      <c r="F86" s="25">
        <v>99</v>
      </c>
      <c r="G86" s="25">
        <v>12</v>
      </c>
      <c r="H86" s="25"/>
    </row>
    <row r="87" spans="1:9" ht="15">
      <c r="A87" s="28" t="s">
        <v>263</v>
      </c>
      <c r="B87" s="28" t="s">
        <v>264</v>
      </c>
      <c r="C87" s="28" t="s">
        <v>10</v>
      </c>
      <c r="D87" s="5"/>
      <c r="E87" s="25">
        <v>61</v>
      </c>
      <c r="F87" s="25">
        <v>10</v>
      </c>
      <c r="G87" s="25">
        <v>10</v>
      </c>
      <c r="H87" s="25"/>
    </row>
    <row r="88" spans="1:9" ht="15">
      <c r="A88" s="28" t="s">
        <v>270</v>
      </c>
      <c r="B88" s="28" t="s">
        <v>108</v>
      </c>
      <c r="C88" s="28" t="s">
        <v>10</v>
      </c>
      <c r="D88" s="5"/>
      <c r="E88" s="25">
        <v>23</v>
      </c>
      <c r="F88" s="25">
        <v>64</v>
      </c>
      <c r="G88" s="25"/>
      <c r="H88" s="25"/>
    </row>
    <row r="89" spans="1:9" ht="15">
      <c r="A89" s="28" t="s">
        <v>279</v>
      </c>
      <c r="B89" s="28" t="s">
        <v>25</v>
      </c>
      <c r="C89" s="28" t="s">
        <v>23</v>
      </c>
      <c r="D89" s="5"/>
      <c r="E89" s="25">
        <v>4</v>
      </c>
      <c r="F89" s="25">
        <v>18</v>
      </c>
      <c r="G89" s="25">
        <v>1</v>
      </c>
      <c r="H89" s="25"/>
      <c r="I89" s="128"/>
    </row>
    <row r="90" spans="1:9" ht="15">
      <c r="A90" s="28" t="s">
        <v>271</v>
      </c>
      <c r="B90" s="28" t="s">
        <v>272</v>
      </c>
      <c r="C90" s="28" t="s">
        <v>17</v>
      </c>
      <c r="D90" s="5"/>
      <c r="E90" s="25">
        <v>19</v>
      </c>
      <c r="F90" s="25">
        <v>3</v>
      </c>
      <c r="G90" s="25">
        <v>3</v>
      </c>
      <c r="H90" s="25">
        <v>20</v>
      </c>
    </row>
    <row r="91" spans="1:9" ht="15">
      <c r="A91" s="28" t="s">
        <v>271</v>
      </c>
      <c r="B91" s="28" t="s">
        <v>161</v>
      </c>
      <c r="C91" s="28" t="s">
        <v>16</v>
      </c>
      <c r="D91" s="5"/>
      <c r="E91" s="25">
        <v>46</v>
      </c>
      <c r="F91" s="25">
        <v>85</v>
      </c>
      <c r="G91" s="25">
        <v>50</v>
      </c>
      <c r="H91" s="25">
        <v>30</v>
      </c>
    </row>
    <row r="92" spans="1:9" ht="15">
      <c r="A92" s="28" t="s">
        <v>285</v>
      </c>
      <c r="B92" s="28" t="s">
        <v>131</v>
      </c>
      <c r="C92" s="28" t="s">
        <v>10</v>
      </c>
      <c r="D92" s="5"/>
      <c r="E92" s="25">
        <v>2</v>
      </c>
      <c r="F92" s="25">
        <v>2</v>
      </c>
      <c r="G92" s="25">
        <v>1</v>
      </c>
      <c r="H92" s="25"/>
    </row>
    <row r="93" spans="1:9" ht="15">
      <c r="A93" s="28" t="s">
        <v>288</v>
      </c>
      <c r="B93" s="28" t="s">
        <v>282</v>
      </c>
      <c r="C93" s="28" t="s">
        <v>23</v>
      </c>
      <c r="D93" s="5"/>
      <c r="E93" s="25">
        <v>1</v>
      </c>
      <c r="F93" s="25"/>
      <c r="G93" s="25"/>
      <c r="H93" s="25"/>
    </row>
    <row r="94" spans="1:9" ht="15">
      <c r="A94" s="28" t="s">
        <v>281</v>
      </c>
      <c r="B94" s="28" t="s">
        <v>282</v>
      </c>
      <c r="C94" s="28" t="s">
        <v>23</v>
      </c>
      <c r="D94" s="5"/>
      <c r="E94" s="25">
        <v>2</v>
      </c>
      <c r="F94" s="25"/>
      <c r="G94" s="25"/>
      <c r="H94" s="25"/>
    </row>
    <row r="95" spans="1:9" ht="15">
      <c r="A95" s="28" t="s">
        <v>269</v>
      </c>
      <c r="B95" s="28" t="s">
        <v>147</v>
      </c>
      <c r="C95" s="28" t="s">
        <v>10</v>
      </c>
      <c r="D95" s="5"/>
      <c r="E95" s="25">
        <v>23</v>
      </c>
      <c r="F95" s="25"/>
      <c r="G95" s="25"/>
      <c r="H95" s="25"/>
    </row>
    <row r="96" spans="1:9" ht="15">
      <c r="A96" s="28" t="s">
        <v>286</v>
      </c>
      <c r="B96" s="28" t="s">
        <v>287</v>
      </c>
      <c r="C96" s="28" t="s">
        <v>23</v>
      </c>
      <c r="D96" s="5"/>
      <c r="E96" s="25">
        <v>1</v>
      </c>
      <c r="F96" s="25"/>
      <c r="G96" s="25"/>
      <c r="H96" s="25"/>
    </row>
    <row r="97" spans="1:12" ht="15">
      <c r="A97" s="28" t="s">
        <v>280</v>
      </c>
      <c r="B97" s="28" t="s">
        <v>99</v>
      </c>
      <c r="C97" s="28" t="s">
        <v>10</v>
      </c>
      <c r="D97" s="5"/>
      <c r="E97" s="25">
        <v>3</v>
      </c>
      <c r="F97" s="25">
        <v>2</v>
      </c>
      <c r="G97" s="25"/>
      <c r="H97" s="25"/>
      <c r="J97" s="24"/>
      <c r="K97" s="24"/>
      <c r="L97" s="24"/>
    </row>
    <row r="98" spans="1:12" ht="15">
      <c r="A98" s="28" t="s">
        <v>229</v>
      </c>
      <c r="B98" s="28" t="s">
        <v>112</v>
      </c>
      <c r="C98" s="28" t="s">
        <v>10</v>
      </c>
      <c r="D98" s="5"/>
      <c r="E98" s="25">
        <v>48</v>
      </c>
      <c r="F98" s="25">
        <v>140</v>
      </c>
      <c r="G98" s="25">
        <v>50</v>
      </c>
      <c r="H98" s="25"/>
    </row>
    <row r="99" spans="1:12" ht="15">
      <c r="A99" s="28" t="s">
        <v>291</v>
      </c>
      <c r="B99" s="28" t="s">
        <v>165</v>
      </c>
      <c r="C99" s="28" t="s">
        <v>34</v>
      </c>
      <c r="D99" s="5"/>
      <c r="E99" s="25">
        <v>26</v>
      </c>
      <c r="F99" s="25">
        <v>18</v>
      </c>
      <c r="G99" s="25">
        <v>1</v>
      </c>
      <c r="H99" s="25"/>
      <c r="J99" s="137"/>
      <c r="K99" s="137"/>
      <c r="L99" s="137"/>
    </row>
    <row r="100" spans="1:12" ht="15">
      <c r="A100" s="28" t="s">
        <v>298</v>
      </c>
      <c r="B100" s="28" t="s">
        <v>99</v>
      </c>
      <c r="C100" s="28" t="s">
        <v>10</v>
      </c>
      <c r="D100" s="5"/>
      <c r="E100" s="25"/>
      <c r="F100" s="25">
        <v>91</v>
      </c>
      <c r="G100" s="25">
        <v>3</v>
      </c>
      <c r="H100" s="25"/>
      <c r="I100" s="24"/>
    </row>
    <row r="101" spans="1:12" ht="15">
      <c r="A101" s="28" t="s">
        <v>273</v>
      </c>
      <c r="B101" s="28" t="s">
        <v>274</v>
      </c>
      <c r="C101" s="28" t="s">
        <v>23</v>
      </c>
      <c r="D101" s="5"/>
      <c r="E101" s="25">
        <v>18</v>
      </c>
      <c r="F101" s="25">
        <v>33</v>
      </c>
      <c r="G101" s="25">
        <v>30</v>
      </c>
      <c r="H101" s="25"/>
      <c r="I101" s="24"/>
    </row>
    <row r="102" spans="1:12" ht="15">
      <c r="A102" s="28" t="s">
        <v>283</v>
      </c>
      <c r="B102" s="28" t="s">
        <v>284</v>
      </c>
      <c r="C102" s="28" t="s">
        <v>17</v>
      </c>
      <c r="D102" s="5"/>
      <c r="E102" s="25">
        <v>2</v>
      </c>
      <c r="F102" s="25"/>
      <c r="G102" s="25"/>
      <c r="H102" s="25"/>
    </row>
    <row r="103" spans="1:12" ht="15">
      <c r="A103" s="28" t="s">
        <v>289</v>
      </c>
      <c r="B103" s="28" t="s">
        <v>156</v>
      </c>
      <c r="C103" s="28" t="s">
        <v>22</v>
      </c>
      <c r="D103" s="5"/>
      <c r="E103" s="25">
        <v>147.5</v>
      </c>
      <c r="F103" s="25">
        <v>135</v>
      </c>
      <c r="G103" s="25"/>
      <c r="H103" s="25"/>
    </row>
    <row r="104" spans="1:12" ht="15">
      <c r="A104" s="28" t="s">
        <v>277</v>
      </c>
      <c r="B104" s="28" t="s">
        <v>278</v>
      </c>
      <c r="C104" s="28" t="s">
        <v>23</v>
      </c>
      <c r="D104" s="5"/>
      <c r="E104" s="25">
        <v>5</v>
      </c>
      <c r="F104" s="25">
        <v>2</v>
      </c>
      <c r="G104" s="25">
        <v>1</v>
      </c>
      <c r="H104" s="25"/>
      <c r="I104" s="31"/>
    </row>
    <row r="105" spans="1:12" ht="15">
      <c r="A105" s="28" t="s">
        <v>266</v>
      </c>
      <c r="B105" s="28" t="s">
        <v>137</v>
      </c>
      <c r="C105" s="28" t="s">
        <v>23</v>
      </c>
      <c r="D105" s="5"/>
      <c r="E105" s="25">
        <v>32</v>
      </c>
      <c r="F105" s="25">
        <v>33</v>
      </c>
      <c r="G105" s="25">
        <v>20</v>
      </c>
      <c r="H105" s="25"/>
    </row>
    <row r="106" spans="1:12" ht="15">
      <c r="A106" s="28" t="s">
        <v>294</v>
      </c>
      <c r="B106" s="28" t="s">
        <v>295</v>
      </c>
      <c r="C106" s="28" t="s">
        <v>34</v>
      </c>
      <c r="D106" s="5"/>
      <c r="E106" s="25">
        <v>3</v>
      </c>
      <c r="F106" s="25">
        <v>7.5</v>
      </c>
      <c r="G106" s="25"/>
      <c r="H106" s="25"/>
    </row>
    <row r="107" spans="1:12" ht="15">
      <c r="A107" s="28" t="s">
        <v>293</v>
      </c>
      <c r="B107" s="28" t="s">
        <v>168</v>
      </c>
      <c r="C107" s="28" t="s">
        <v>34</v>
      </c>
      <c r="D107" s="5"/>
      <c r="E107" s="25">
        <v>5</v>
      </c>
      <c r="F107" s="25">
        <v>12</v>
      </c>
      <c r="G107" s="25">
        <v>1</v>
      </c>
      <c r="H107" s="25"/>
    </row>
    <row r="108" spans="1:12" ht="15.75" thickBot="1">
      <c r="A108" s="28" t="s">
        <v>275</v>
      </c>
      <c r="B108" s="28" t="s">
        <v>276</v>
      </c>
      <c r="C108" s="28" t="s">
        <v>23</v>
      </c>
      <c r="D108" s="5"/>
      <c r="E108" s="25">
        <v>6</v>
      </c>
      <c r="F108" s="25">
        <v>3</v>
      </c>
      <c r="G108" s="25">
        <v>1</v>
      </c>
      <c r="H108" s="25"/>
    </row>
    <row r="109" spans="1:12" ht="12.75" thickBot="1">
      <c r="A109" s="290" t="s">
        <v>56</v>
      </c>
      <c r="B109" s="291"/>
      <c r="C109" s="291"/>
      <c r="D109" s="291"/>
      <c r="E109" s="13">
        <f>SUM(E84:E108)</f>
        <v>570.5</v>
      </c>
      <c r="F109" s="34">
        <f>SUM(F84:G108)</f>
        <v>1017</v>
      </c>
      <c r="G109" s="133"/>
      <c r="H109" s="15">
        <f>SUM(H84:H108)</f>
        <v>50</v>
      </c>
    </row>
    <row r="110" spans="1:12" ht="12.75" thickBot="1">
      <c r="A110" s="8"/>
      <c r="B110" s="8"/>
      <c r="C110" s="8"/>
      <c r="D110" s="8"/>
      <c r="E110" s="12"/>
      <c r="F110" s="12"/>
      <c r="G110" s="12"/>
      <c r="H110" s="12"/>
    </row>
    <row r="111" spans="1:12" ht="12.75" thickBot="1">
      <c r="A111" s="119" t="s">
        <v>11</v>
      </c>
      <c r="B111" s="120"/>
      <c r="C111" s="120"/>
      <c r="D111" s="120"/>
      <c r="E111" s="120"/>
      <c r="F111" s="120"/>
      <c r="G111" s="123"/>
      <c r="H111" s="121"/>
    </row>
    <row r="112" spans="1:12" ht="15">
      <c r="A112" s="28" t="s">
        <v>143</v>
      </c>
      <c r="B112" s="28" t="s">
        <v>96</v>
      </c>
      <c r="C112" s="28" t="s">
        <v>23</v>
      </c>
      <c r="D112" s="33"/>
      <c r="E112" s="25">
        <v>4</v>
      </c>
      <c r="F112" s="25">
        <v>4</v>
      </c>
      <c r="G112" s="25">
        <v>1</v>
      </c>
      <c r="H112" s="25"/>
    </row>
    <row r="113" spans="1:8" ht="15.75" thickBot="1">
      <c r="A113" s="28" t="s">
        <v>20</v>
      </c>
      <c r="B113" s="28" t="s">
        <v>101</v>
      </c>
      <c r="C113" s="28" t="s">
        <v>17</v>
      </c>
      <c r="D113" s="33"/>
      <c r="E113" s="25">
        <v>45</v>
      </c>
      <c r="F113" s="25">
        <v>15</v>
      </c>
      <c r="G113" s="25">
        <v>5</v>
      </c>
      <c r="H113" s="25"/>
    </row>
    <row r="114" spans="1:8" ht="12.75" thickBot="1">
      <c r="A114" s="290" t="s">
        <v>56</v>
      </c>
      <c r="B114" s="291"/>
      <c r="C114" s="291"/>
      <c r="D114" s="291"/>
      <c r="E114" s="13">
        <f>SUM(E112:E113)</f>
        <v>49</v>
      </c>
      <c r="F114" s="34">
        <f>SUM(F112:G113)</f>
        <v>25</v>
      </c>
      <c r="G114" s="133"/>
      <c r="H114" s="15">
        <f>SUM(H112:H113)</f>
        <v>0</v>
      </c>
    </row>
    <row r="115" spans="1:8" ht="12.75" thickBot="1">
      <c r="A115" s="9"/>
      <c r="B115" s="9"/>
      <c r="C115" s="9"/>
      <c r="D115" s="9"/>
      <c r="E115" s="36"/>
      <c r="F115" s="36"/>
      <c r="G115" s="36"/>
      <c r="H115" s="36"/>
    </row>
    <row r="116" spans="1:8" ht="12.75" thickBot="1">
      <c r="A116" s="129" t="s">
        <v>193</v>
      </c>
      <c r="B116" s="130"/>
      <c r="C116" s="130"/>
      <c r="D116" s="130"/>
      <c r="E116" s="130"/>
      <c r="F116" s="130"/>
      <c r="G116" s="130"/>
      <c r="H116" s="131"/>
    </row>
    <row r="117" spans="1:8" ht="15.75" thickBot="1">
      <c r="A117" s="151" t="s">
        <v>302</v>
      </c>
      <c r="B117" s="151" t="s">
        <v>180</v>
      </c>
      <c r="C117" s="150" t="s">
        <v>0</v>
      </c>
      <c r="D117" s="33"/>
      <c r="E117" s="25"/>
      <c r="F117" s="25">
        <v>10</v>
      </c>
      <c r="G117" s="25"/>
      <c r="H117" s="25"/>
    </row>
    <row r="118" spans="1:8" ht="12.75" thickBot="1">
      <c r="A118" s="290" t="s">
        <v>190</v>
      </c>
      <c r="B118" s="291"/>
      <c r="C118" s="291"/>
      <c r="D118" s="291"/>
      <c r="E118" s="35">
        <f>SUM(E117)</f>
        <v>0</v>
      </c>
      <c r="F118" s="34">
        <f>SUM(F117)</f>
        <v>10</v>
      </c>
      <c r="G118" s="134"/>
      <c r="H118" s="44">
        <f>SUM(H114:H117)</f>
        <v>0</v>
      </c>
    </row>
    <row r="119" spans="1:8" ht="12.75" thickBot="1">
      <c r="A119" s="8"/>
      <c r="B119" s="8"/>
      <c r="C119" s="8"/>
      <c r="D119" s="8"/>
      <c r="E119" s="12"/>
      <c r="F119" s="12"/>
      <c r="G119" s="12"/>
      <c r="H119" s="12"/>
    </row>
    <row r="120" spans="1:8" ht="12.75" thickBot="1">
      <c r="A120" s="129" t="s">
        <v>24</v>
      </c>
      <c r="B120" s="130"/>
      <c r="C120" s="130"/>
      <c r="D120" s="130"/>
      <c r="E120" s="130"/>
      <c r="F120" s="130"/>
      <c r="G120" s="130"/>
      <c r="H120" s="131"/>
    </row>
    <row r="121" spans="1:8" ht="15">
      <c r="A121" s="28" t="s">
        <v>307</v>
      </c>
      <c r="B121" s="28" t="s">
        <v>308</v>
      </c>
      <c r="C121" s="28" t="s">
        <v>23</v>
      </c>
      <c r="D121" s="4"/>
      <c r="E121" s="25">
        <v>5</v>
      </c>
      <c r="F121" s="25">
        <v>3</v>
      </c>
      <c r="G121" s="25"/>
      <c r="H121" s="25"/>
    </row>
    <row r="122" spans="1:8" ht="15">
      <c r="A122" s="28" t="s">
        <v>309</v>
      </c>
      <c r="B122" s="28" t="s">
        <v>310</v>
      </c>
      <c r="C122" s="28" t="s">
        <v>23</v>
      </c>
      <c r="D122" s="4" t="s">
        <v>29</v>
      </c>
      <c r="E122" s="25">
        <v>5</v>
      </c>
      <c r="F122" s="25">
        <v>1</v>
      </c>
      <c r="G122" s="25"/>
      <c r="H122" s="25"/>
    </row>
    <row r="123" spans="1:8" ht="15">
      <c r="A123" s="28" t="s">
        <v>311</v>
      </c>
      <c r="B123" s="28" t="s">
        <v>142</v>
      </c>
      <c r="C123" s="28" t="s">
        <v>17</v>
      </c>
      <c r="D123" s="4" t="s">
        <v>32</v>
      </c>
      <c r="E123" s="25">
        <v>5</v>
      </c>
      <c r="F123" s="25">
        <v>3</v>
      </c>
      <c r="G123" s="25"/>
      <c r="H123" s="25"/>
    </row>
    <row r="124" spans="1:8" ht="15">
      <c r="A124" s="28" t="s">
        <v>304</v>
      </c>
      <c r="B124" s="28" t="s">
        <v>305</v>
      </c>
      <c r="C124" s="28" t="s">
        <v>23</v>
      </c>
      <c r="D124" s="4"/>
      <c r="E124" s="25">
        <v>7</v>
      </c>
      <c r="F124" s="25">
        <v>1</v>
      </c>
      <c r="G124" s="25"/>
      <c r="H124" s="25"/>
    </row>
    <row r="125" spans="1:8" ht="15">
      <c r="A125" s="28" t="s">
        <v>312</v>
      </c>
      <c r="B125" s="28" t="s">
        <v>126</v>
      </c>
      <c r="C125" s="28" t="s">
        <v>10</v>
      </c>
      <c r="D125" s="5" t="s">
        <v>26</v>
      </c>
      <c r="E125" s="25">
        <v>2</v>
      </c>
      <c r="F125" s="25">
        <v>55</v>
      </c>
      <c r="G125" s="25">
        <v>1</v>
      </c>
      <c r="H125" s="25"/>
    </row>
    <row r="126" spans="1:8" ht="15">
      <c r="A126" s="28" t="s">
        <v>306</v>
      </c>
      <c r="B126" s="28" t="s">
        <v>114</v>
      </c>
      <c r="C126" s="28" t="s">
        <v>17</v>
      </c>
      <c r="D126" s="5"/>
      <c r="E126" s="25">
        <v>7</v>
      </c>
      <c r="F126" s="25">
        <v>1</v>
      </c>
      <c r="G126" s="25"/>
      <c r="H126" s="25"/>
    </row>
    <row r="127" spans="1:8" ht="15.75" thickBot="1">
      <c r="A127" s="28" t="s">
        <v>303</v>
      </c>
      <c r="B127" s="28" t="s">
        <v>104</v>
      </c>
      <c r="C127" s="28" t="s">
        <v>17</v>
      </c>
      <c r="D127" s="5" t="s">
        <v>33</v>
      </c>
      <c r="E127" s="25">
        <v>8</v>
      </c>
      <c r="F127" s="25">
        <v>26</v>
      </c>
      <c r="G127" s="25"/>
      <c r="H127" s="25"/>
    </row>
    <row r="128" spans="1:8" ht="12.75" thickBot="1">
      <c r="A128" s="290" t="s">
        <v>56</v>
      </c>
      <c r="B128" s="291"/>
      <c r="C128" s="291"/>
      <c r="D128" s="291"/>
      <c r="E128" s="13">
        <f>SUM(E121:E127)</f>
        <v>39</v>
      </c>
      <c r="F128" s="34">
        <f>SUM(F121:G127)</f>
        <v>91</v>
      </c>
      <c r="G128" s="133"/>
      <c r="H128" s="15">
        <f>SUM(H121:H127)</f>
        <v>0</v>
      </c>
    </row>
    <row r="129" spans="1:8" ht="12.75" thickBot="1">
      <c r="A129" s="8"/>
      <c r="B129" s="8"/>
      <c r="C129" s="8"/>
      <c r="D129" s="8"/>
      <c r="E129" s="12"/>
      <c r="F129" s="12"/>
      <c r="G129" s="12"/>
      <c r="H129" s="12"/>
    </row>
    <row r="130" spans="1:8" ht="12.75" thickBot="1">
      <c r="A130" s="119" t="s">
        <v>21</v>
      </c>
      <c r="B130" s="120"/>
      <c r="C130" s="120"/>
      <c r="D130" s="120"/>
      <c r="E130" s="120"/>
      <c r="F130" s="120"/>
      <c r="G130" s="123"/>
      <c r="H130" s="121"/>
    </row>
    <row r="131" spans="1:8" ht="15">
      <c r="A131" s="138" t="s">
        <v>313</v>
      </c>
      <c r="B131" s="138" t="s">
        <v>130</v>
      </c>
      <c r="C131" s="28" t="s">
        <v>0</v>
      </c>
      <c r="D131" s="33"/>
      <c r="E131" s="25">
        <v>9</v>
      </c>
      <c r="F131" s="25">
        <v>14.5</v>
      </c>
      <c r="G131" s="25"/>
      <c r="H131" s="25"/>
    </row>
    <row r="132" spans="1:8" ht="15.75" thickBot="1">
      <c r="A132" s="135" t="s">
        <v>323</v>
      </c>
      <c r="B132" s="135" t="s">
        <v>163</v>
      </c>
      <c r="C132" s="55" t="s">
        <v>171</v>
      </c>
      <c r="D132" s="33"/>
      <c r="E132" s="25"/>
      <c r="F132" s="25">
        <v>5</v>
      </c>
      <c r="G132" s="25"/>
      <c r="H132" s="25"/>
    </row>
    <row r="133" spans="1:8" ht="12.75" thickBot="1">
      <c r="A133" s="290" t="s">
        <v>190</v>
      </c>
      <c r="B133" s="291"/>
      <c r="C133" s="291"/>
      <c r="D133" s="291"/>
      <c r="E133" s="35">
        <f>SUM(E131:E132)</f>
        <v>9</v>
      </c>
      <c r="F133" s="34">
        <f>SUM(F131:F132)</f>
        <v>19.5</v>
      </c>
      <c r="G133" s="134"/>
      <c r="H133" s="44">
        <f>SUM(H131:H132)</f>
        <v>0</v>
      </c>
    </row>
    <row r="134" spans="1:8" ht="15">
      <c r="A134" s="28" t="s">
        <v>325</v>
      </c>
      <c r="B134" s="28" t="s">
        <v>49</v>
      </c>
      <c r="C134" s="28" t="s">
        <v>23</v>
      </c>
      <c r="E134" s="2"/>
      <c r="F134" s="25">
        <v>1</v>
      </c>
      <c r="G134" s="25"/>
      <c r="H134" s="25"/>
    </row>
    <row r="135" spans="1:8" ht="15">
      <c r="A135" s="28" t="s">
        <v>324</v>
      </c>
      <c r="B135" s="28" t="s">
        <v>181</v>
      </c>
      <c r="C135" s="28" t="s">
        <v>17</v>
      </c>
      <c r="E135" s="2"/>
      <c r="F135" s="25">
        <v>2</v>
      </c>
      <c r="G135" s="25"/>
      <c r="H135" s="25"/>
    </row>
    <row r="136" spans="1:8" ht="15">
      <c r="A136" s="28" t="s">
        <v>321</v>
      </c>
      <c r="B136" s="28" t="s">
        <v>166</v>
      </c>
      <c r="C136" s="28" t="s">
        <v>34</v>
      </c>
      <c r="D136" s="4"/>
      <c r="E136" s="25">
        <v>16</v>
      </c>
      <c r="F136" s="25">
        <v>15.5</v>
      </c>
      <c r="G136" s="25">
        <v>1</v>
      </c>
      <c r="H136" s="25"/>
    </row>
    <row r="137" spans="1:8" ht="15">
      <c r="A137" s="28" t="s">
        <v>317</v>
      </c>
      <c r="B137" s="28" t="s">
        <v>146</v>
      </c>
      <c r="C137" s="28" t="s">
        <v>23</v>
      </c>
      <c r="D137" s="4"/>
      <c r="E137" s="25">
        <v>2</v>
      </c>
      <c r="F137" s="25">
        <v>1</v>
      </c>
      <c r="G137" s="25"/>
      <c r="H137" s="25"/>
    </row>
    <row r="138" spans="1:8" ht="15">
      <c r="A138" s="28" t="s">
        <v>315</v>
      </c>
      <c r="B138" s="28" t="s">
        <v>154</v>
      </c>
      <c r="C138" s="28" t="s">
        <v>23</v>
      </c>
      <c r="D138" s="4"/>
      <c r="E138" s="25">
        <v>7</v>
      </c>
      <c r="F138" s="25">
        <v>6</v>
      </c>
      <c r="G138" s="25"/>
      <c r="H138" s="25"/>
    </row>
    <row r="139" spans="1:8" ht="15">
      <c r="A139" s="28" t="s">
        <v>319</v>
      </c>
      <c r="B139" s="28" t="s">
        <v>179</v>
      </c>
      <c r="C139" s="28" t="s">
        <v>10</v>
      </c>
      <c r="D139" s="4"/>
      <c r="E139" s="25">
        <v>2</v>
      </c>
      <c r="F139" s="25"/>
      <c r="G139" s="25"/>
      <c r="H139" s="25"/>
    </row>
    <row r="140" spans="1:8" ht="15">
      <c r="A140" s="28" t="s">
        <v>316</v>
      </c>
      <c r="B140" s="28" t="s">
        <v>128</v>
      </c>
      <c r="C140" s="28" t="s">
        <v>23</v>
      </c>
      <c r="D140" s="4"/>
      <c r="E140" s="25">
        <v>3</v>
      </c>
      <c r="F140" s="25">
        <v>4</v>
      </c>
      <c r="G140" s="25"/>
      <c r="H140" s="25"/>
    </row>
    <row r="141" spans="1:8" ht="15">
      <c r="A141" s="28" t="s">
        <v>314</v>
      </c>
      <c r="B141" s="28" t="s">
        <v>136</v>
      </c>
      <c r="C141" s="28" t="s">
        <v>23</v>
      </c>
      <c r="D141" s="4"/>
      <c r="E141" s="25">
        <v>7</v>
      </c>
      <c r="F141" s="25">
        <v>3</v>
      </c>
      <c r="G141" s="25"/>
      <c r="H141" s="25"/>
    </row>
    <row r="142" spans="1:8" ht="15">
      <c r="A142" s="28" t="s">
        <v>318</v>
      </c>
      <c r="B142" s="28" t="s">
        <v>152</v>
      </c>
      <c r="C142" s="28" t="s">
        <v>17</v>
      </c>
      <c r="D142" s="4"/>
      <c r="E142" s="25">
        <v>2</v>
      </c>
      <c r="F142" s="25"/>
      <c r="G142" s="25"/>
      <c r="H142" s="25"/>
    </row>
    <row r="143" spans="1:8" ht="15">
      <c r="A143" s="28" t="s">
        <v>265</v>
      </c>
      <c r="B143" s="28" t="s">
        <v>138</v>
      </c>
      <c r="C143" s="28" t="s">
        <v>17</v>
      </c>
      <c r="D143" s="4"/>
      <c r="E143" s="25">
        <v>16</v>
      </c>
      <c r="F143" s="25">
        <v>7</v>
      </c>
      <c r="G143" s="25">
        <v>1</v>
      </c>
      <c r="H143" s="25"/>
    </row>
    <row r="144" spans="1:8" ht="15">
      <c r="A144" s="28" t="s">
        <v>320</v>
      </c>
      <c r="B144" s="28" t="s">
        <v>144</v>
      </c>
      <c r="C144" s="28" t="s">
        <v>10</v>
      </c>
      <c r="D144" s="4"/>
      <c r="E144" s="25">
        <v>2</v>
      </c>
      <c r="F144" s="25"/>
      <c r="G144" s="25"/>
      <c r="H144" s="25"/>
    </row>
    <row r="145" spans="1:9" ht="15">
      <c r="A145" s="141" t="s">
        <v>322</v>
      </c>
      <c r="B145" s="141" t="s">
        <v>112</v>
      </c>
      <c r="C145" s="141" t="s">
        <v>17</v>
      </c>
      <c r="D145" s="4"/>
      <c r="E145" s="25"/>
      <c r="F145" s="25">
        <v>7</v>
      </c>
      <c r="G145" s="25"/>
      <c r="H145" s="25"/>
    </row>
    <row r="146" spans="1:9" ht="15.75" thickBot="1">
      <c r="A146" s="28" t="s">
        <v>233</v>
      </c>
      <c r="B146" s="28" t="s">
        <v>134</v>
      </c>
      <c r="C146" s="28" t="s">
        <v>17</v>
      </c>
      <c r="D146" s="23" t="s">
        <v>93</v>
      </c>
      <c r="E146" s="25">
        <v>69</v>
      </c>
      <c r="F146" s="25">
        <v>21</v>
      </c>
      <c r="G146" s="25">
        <v>1</v>
      </c>
      <c r="H146" s="25"/>
      <c r="I146" s="26"/>
    </row>
    <row r="147" spans="1:9" ht="12.75" thickBot="1">
      <c r="A147" s="290" t="s">
        <v>56</v>
      </c>
      <c r="B147" s="291"/>
      <c r="C147" s="291"/>
      <c r="D147" s="291"/>
      <c r="E147" s="35">
        <f>SUM(E134:E146)</f>
        <v>126</v>
      </c>
      <c r="F147" s="34">
        <f>SUM(F134:G146)</f>
        <v>70.5</v>
      </c>
      <c r="G147" s="134"/>
      <c r="H147" s="44">
        <f t="shared" ref="H147" si="0">SUM(H134:H146)</f>
        <v>0</v>
      </c>
      <c r="I147" s="26"/>
    </row>
    <row r="148" spans="1:9" ht="12.75" thickBot="1">
      <c r="A148" s="9"/>
      <c r="B148" s="9"/>
      <c r="C148" s="9"/>
      <c r="D148" s="9"/>
      <c r="E148" s="27"/>
      <c r="F148" s="27"/>
      <c r="G148" s="27"/>
      <c r="H148" s="27"/>
    </row>
    <row r="149" spans="1:9" ht="12.75" thickBot="1">
      <c r="A149" s="119" t="s">
        <v>192</v>
      </c>
      <c r="B149" s="120"/>
      <c r="C149" s="120"/>
      <c r="D149" s="120"/>
      <c r="E149" s="120"/>
      <c r="F149" s="120"/>
      <c r="G149" s="123"/>
      <c r="H149" s="121"/>
    </row>
    <row r="150" spans="1:9" ht="15">
      <c r="A150" s="28" t="s">
        <v>332</v>
      </c>
      <c r="B150" s="28" t="s">
        <v>112</v>
      </c>
      <c r="C150" s="28" t="s">
        <v>10</v>
      </c>
      <c r="D150" s="140" t="s">
        <v>327</v>
      </c>
      <c r="E150" s="25">
        <v>3</v>
      </c>
      <c r="F150" s="25">
        <v>1</v>
      </c>
      <c r="G150" s="25">
        <v>1</v>
      </c>
      <c r="H150" s="25"/>
    </row>
    <row r="151" spans="1:9" ht="15">
      <c r="A151" s="28" t="s">
        <v>333</v>
      </c>
      <c r="B151" s="28" t="s">
        <v>334</v>
      </c>
      <c r="C151" s="28" t="s">
        <v>17</v>
      </c>
      <c r="D151" s="139" t="s">
        <v>327</v>
      </c>
      <c r="E151" s="25">
        <v>2</v>
      </c>
      <c r="F151" s="25"/>
      <c r="G151" s="25"/>
      <c r="H151" s="25"/>
    </row>
    <row r="152" spans="1:9" ht="15">
      <c r="A152" s="28" t="s">
        <v>328</v>
      </c>
      <c r="B152" s="28" t="s">
        <v>137</v>
      </c>
      <c r="C152" s="28" t="s">
        <v>23</v>
      </c>
      <c r="D152" s="6" t="s">
        <v>327</v>
      </c>
      <c r="E152" s="25">
        <v>7</v>
      </c>
      <c r="F152" s="25"/>
      <c r="G152" s="25"/>
      <c r="H152" s="25"/>
    </row>
    <row r="153" spans="1:9" ht="15">
      <c r="A153" s="28" t="s">
        <v>330</v>
      </c>
      <c r="B153" s="28" t="s">
        <v>331</v>
      </c>
      <c r="C153" s="28" t="s">
        <v>23</v>
      </c>
      <c r="D153" s="2" t="s">
        <v>327</v>
      </c>
      <c r="E153" s="25">
        <v>3</v>
      </c>
      <c r="F153" s="25"/>
      <c r="G153" s="25"/>
      <c r="H153" s="25"/>
    </row>
    <row r="154" spans="1:9" ht="15">
      <c r="A154" s="28" t="s">
        <v>337</v>
      </c>
      <c r="B154" s="28" t="s">
        <v>169</v>
      </c>
      <c r="C154" s="28" t="s">
        <v>22</v>
      </c>
      <c r="D154" s="9" t="s">
        <v>327</v>
      </c>
      <c r="E154" s="25">
        <v>14</v>
      </c>
      <c r="F154" s="25">
        <v>5</v>
      </c>
      <c r="G154" s="25"/>
      <c r="H154" s="25"/>
    </row>
    <row r="155" spans="1:9" ht="15">
      <c r="A155" s="28" t="s">
        <v>326</v>
      </c>
      <c r="B155" s="28" t="s">
        <v>113</v>
      </c>
      <c r="C155" s="28" t="s">
        <v>17</v>
      </c>
      <c r="D155" s="127" t="s">
        <v>327</v>
      </c>
      <c r="E155" s="25">
        <v>20</v>
      </c>
      <c r="F155" s="25">
        <v>3</v>
      </c>
      <c r="G155" s="25">
        <v>1</v>
      </c>
      <c r="H155" s="25"/>
    </row>
    <row r="156" spans="1:9" ht="15">
      <c r="A156" s="28" t="s">
        <v>338</v>
      </c>
      <c r="B156" s="28" t="s">
        <v>339</v>
      </c>
      <c r="C156" s="28" t="s">
        <v>34</v>
      </c>
      <c r="D156" s="9" t="s">
        <v>327</v>
      </c>
      <c r="E156" s="25">
        <v>12</v>
      </c>
      <c r="F156" s="25"/>
      <c r="G156" s="25"/>
      <c r="H156" s="25"/>
    </row>
    <row r="157" spans="1:9" ht="15">
      <c r="A157" s="28" t="s">
        <v>329</v>
      </c>
      <c r="B157" s="28" t="s">
        <v>132</v>
      </c>
      <c r="C157" s="28" t="s">
        <v>17</v>
      </c>
      <c r="D157" s="127" t="s">
        <v>327</v>
      </c>
      <c r="E157" s="25">
        <v>7</v>
      </c>
      <c r="F157" s="25">
        <v>1</v>
      </c>
      <c r="G157" s="25"/>
      <c r="H157" s="25"/>
    </row>
    <row r="158" spans="1:9" ht="15.75" thickBot="1">
      <c r="A158" s="28" t="s">
        <v>335</v>
      </c>
      <c r="B158" s="28" t="s">
        <v>336</v>
      </c>
      <c r="C158" s="28" t="s">
        <v>17</v>
      </c>
      <c r="D158" s="9" t="s">
        <v>327</v>
      </c>
      <c r="E158" s="25">
        <v>2</v>
      </c>
      <c r="F158" s="25">
        <v>1</v>
      </c>
      <c r="G158" s="25"/>
      <c r="H158" s="25"/>
    </row>
    <row r="159" spans="1:9" ht="12.75" thickBot="1">
      <c r="A159" s="290" t="s">
        <v>56</v>
      </c>
      <c r="B159" s="291"/>
      <c r="C159" s="291"/>
      <c r="D159" s="291"/>
      <c r="E159" s="35">
        <f>SUM(E150:E158)</f>
        <v>70</v>
      </c>
      <c r="F159" s="34">
        <f>SUM(F150:G158)</f>
        <v>13</v>
      </c>
      <c r="G159" s="134"/>
      <c r="H159" s="15">
        <f>SUM(H150:H152)</f>
        <v>0</v>
      </c>
    </row>
    <row r="160" spans="1:9" ht="12.75" thickBot="1">
      <c r="A160" s="8"/>
      <c r="B160" s="8"/>
      <c r="C160" s="8"/>
      <c r="D160" s="8"/>
      <c r="E160" s="12"/>
      <c r="F160" s="12"/>
      <c r="G160" s="12"/>
      <c r="H160" s="12"/>
    </row>
    <row r="161" spans="1:8" ht="12.75" thickBot="1">
      <c r="A161" s="122" t="s">
        <v>345</v>
      </c>
      <c r="B161" s="123"/>
      <c r="C161" s="123"/>
      <c r="D161" s="123"/>
      <c r="E161" s="123"/>
      <c r="F161" s="123"/>
      <c r="G161" s="123"/>
      <c r="H161" s="124"/>
    </row>
    <row r="162" spans="1:8" ht="15">
      <c r="A162" s="142" t="s">
        <v>346</v>
      </c>
      <c r="B162" s="142" t="s">
        <v>30</v>
      </c>
      <c r="C162" s="142" t="s">
        <v>17</v>
      </c>
      <c r="D162" s="4"/>
      <c r="E162" s="25">
        <v>4</v>
      </c>
      <c r="F162" s="25">
        <v>1</v>
      </c>
      <c r="G162" s="25"/>
      <c r="H162" s="25"/>
    </row>
    <row r="163" spans="1:8" ht="15">
      <c r="A163" s="142" t="s">
        <v>347</v>
      </c>
      <c r="B163" s="142" t="s">
        <v>348</v>
      </c>
      <c r="C163" s="142" t="s">
        <v>16</v>
      </c>
      <c r="D163" s="4"/>
      <c r="E163" s="25">
        <v>4</v>
      </c>
      <c r="F163" s="25">
        <v>15</v>
      </c>
      <c r="G163" s="25"/>
      <c r="H163" s="25"/>
    </row>
    <row r="164" spans="1:8" ht="15.75" thickBot="1">
      <c r="A164" s="143" t="s">
        <v>347</v>
      </c>
      <c r="B164" s="143" t="s">
        <v>144</v>
      </c>
      <c r="C164" s="143" t="s">
        <v>17</v>
      </c>
      <c r="D164" s="4"/>
      <c r="E164" s="25"/>
      <c r="F164" s="25">
        <v>1</v>
      </c>
      <c r="G164" s="25"/>
      <c r="H164" s="25"/>
    </row>
    <row r="165" spans="1:8" ht="12.75" thickBot="1">
      <c r="A165" s="290" t="s">
        <v>56</v>
      </c>
      <c r="B165" s="291"/>
      <c r="C165" s="291"/>
      <c r="D165" s="291"/>
      <c r="E165" s="35">
        <f>SUM(E162:E164)</f>
        <v>8</v>
      </c>
      <c r="F165" s="14">
        <f>SUM(F162:F164)</f>
        <v>17</v>
      </c>
      <c r="G165" s="133"/>
      <c r="H165" s="15">
        <f>SUM(H162:H164)</f>
        <v>0</v>
      </c>
    </row>
    <row r="166" spans="1:8" ht="12.75" thickBot="1">
      <c r="A166" s="8"/>
      <c r="B166" s="8"/>
      <c r="C166" s="8"/>
      <c r="D166" s="8"/>
      <c r="E166" s="12"/>
      <c r="F166" s="12"/>
      <c r="G166" s="12"/>
      <c r="H166" s="12"/>
    </row>
    <row r="167" spans="1:8" ht="12.75" thickBot="1">
      <c r="A167" s="119" t="s">
        <v>18</v>
      </c>
      <c r="B167" s="120"/>
      <c r="C167" s="120"/>
      <c r="D167" s="120"/>
      <c r="E167" s="120"/>
      <c r="F167" s="120"/>
      <c r="G167" s="123"/>
      <c r="H167" s="121"/>
    </row>
    <row r="168" spans="1:8" ht="15">
      <c r="A168" s="28" t="s">
        <v>341</v>
      </c>
      <c r="B168" s="28" t="s">
        <v>116</v>
      </c>
      <c r="C168" s="28" t="s">
        <v>17</v>
      </c>
      <c r="D168" s="4"/>
      <c r="E168" s="25">
        <v>6</v>
      </c>
      <c r="F168" s="25">
        <v>1</v>
      </c>
      <c r="G168" s="25">
        <v>1</v>
      </c>
      <c r="H168" s="25"/>
    </row>
    <row r="169" spans="1:8" ht="15">
      <c r="A169" s="28" t="s">
        <v>343</v>
      </c>
      <c r="B169" s="28" t="s">
        <v>112</v>
      </c>
      <c r="C169" s="28" t="s">
        <v>10</v>
      </c>
      <c r="D169" s="4"/>
      <c r="E169" s="25">
        <v>2</v>
      </c>
      <c r="F169" s="25">
        <v>1</v>
      </c>
      <c r="G169" s="25"/>
      <c r="H169" s="25"/>
    </row>
    <row r="170" spans="1:8" ht="15">
      <c r="A170" s="28" t="s">
        <v>342</v>
      </c>
      <c r="B170" s="28" t="s">
        <v>94</v>
      </c>
      <c r="C170" s="28" t="s">
        <v>23</v>
      </c>
      <c r="D170" s="4"/>
      <c r="E170" s="25">
        <v>3</v>
      </c>
      <c r="F170" s="25"/>
      <c r="G170" s="25"/>
      <c r="H170" s="25"/>
    </row>
    <row r="171" spans="1:8" ht="15">
      <c r="A171" s="28" t="s">
        <v>340</v>
      </c>
      <c r="B171" s="28" t="s">
        <v>146</v>
      </c>
      <c r="C171" s="28" t="s">
        <v>23</v>
      </c>
      <c r="D171" s="5"/>
      <c r="E171" s="25">
        <v>7</v>
      </c>
      <c r="F171" s="25">
        <v>1</v>
      </c>
      <c r="G171" s="25">
        <v>1</v>
      </c>
      <c r="H171" s="25"/>
    </row>
    <row r="172" spans="1:8" ht="15.75" thickBot="1">
      <c r="A172" s="28" t="s">
        <v>344</v>
      </c>
      <c r="B172" s="28" t="s">
        <v>122</v>
      </c>
      <c r="C172" s="28" t="s">
        <v>10</v>
      </c>
      <c r="D172" s="6"/>
      <c r="E172" s="25"/>
      <c r="F172" s="25">
        <v>1</v>
      </c>
      <c r="G172" s="25">
        <v>1</v>
      </c>
      <c r="H172" s="25"/>
    </row>
    <row r="173" spans="1:8" ht="12.75" thickBot="1">
      <c r="A173" s="290" t="s">
        <v>56</v>
      </c>
      <c r="B173" s="291"/>
      <c r="C173" s="291"/>
      <c r="D173" s="291"/>
      <c r="E173" s="35">
        <f>SUM(E168:E172)</f>
        <v>18</v>
      </c>
      <c r="F173" s="34">
        <f>SUM(F168:G172)</f>
        <v>7</v>
      </c>
      <c r="G173" s="133"/>
      <c r="H173" s="15">
        <f>SUM(H168:H172)</f>
        <v>0</v>
      </c>
    </row>
    <row r="174" spans="1:8" ht="12.75" thickBot="1">
      <c r="A174" s="8"/>
      <c r="B174" s="8"/>
      <c r="C174" s="8"/>
      <c r="D174" s="8"/>
      <c r="E174" s="12"/>
      <c r="F174" s="12"/>
      <c r="G174" s="12"/>
      <c r="H174" s="12"/>
    </row>
    <row r="175" spans="1:8" ht="12.75" thickBot="1">
      <c r="A175" s="119" t="s">
        <v>19</v>
      </c>
      <c r="B175" s="120"/>
      <c r="C175" s="120"/>
      <c r="D175" s="120"/>
      <c r="E175" s="120"/>
      <c r="F175" s="120"/>
      <c r="G175" s="123"/>
      <c r="H175" s="121"/>
    </row>
    <row r="176" spans="1:8" ht="15">
      <c r="A176" s="28" t="s">
        <v>353</v>
      </c>
      <c r="B176" s="28" t="s">
        <v>153</v>
      </c>
      <c r="C176" s="28" t="s">
        <v>10</v>
      </c>
      <c r="D176" s="4"/>
      <c r="E176" s="25">
        <v>2</v>
      </c>
      <c r="F176" s="25">
        <v>71</v>
      </c>
      <c r="G176" s="25">
        <v>1</v>
      </c>
      <c r="H176" s="25"/>
    </row>
    <row r="177" spans="1:8" ht="15">
      <c r="A177" s="28" t="s">
        <v>350</v>
      </c>
      <c r="B177" s="28" t="s">
        <v>127</v>
      </c>
      <c r="C177" s="28" t="s">
        <v>17</v>
      </c>
      <c r="D177" s="4"/>
      <c r="E177" s="25">
        <v>11</v>
      </c>
      <c r="F177" s="25">
        <v>121</v>
      </c>
      <c r="G177" s="25">
        <v>1</v>
      </c>
      <c r="H177" s="25"/>
    </row>
    <row r="178" spans="1:8" ht="15">
      <c r="A178" s="28" t="s">
        <v>351</v>
      </c>
      <c r="B178" s="28" t="s">
        <v>352</v>
      </c>
      <c r="C178" s="28" t="s">
        <v>23</v>
      </c>
      <c r="D178" s="5"/>
      <c r="E178" s="25">
        <v>8</v>
      </c>
      <c r="F178" s="25">
        <v>22</v>
      </c>
      <c r="G178" s="25"/>
      <c r="H178" s="25"/>
    </row>
    <row r="179" spans="1:8" ht="15">
      <c r="A179" s="28" t="s">
        <v>354</v>
      </c>
      <c r="B179" s="28" t="s">
        <v>162</v>
      </c>
      <c r="C179" s="28" t="s">
        <v>22</v>
      </c>
      <c r="D179" s="5"/>
      <c r="E179" s="25">
        <v>50</v>
      </c>
      <c r="F179" s="25">
        <v>65</v>
      </c>
      <c r="G179" s="25"/>
      <c r="H179" s="25"/>
    </row>
    <row r="180" spans="1:8" ht="15.75" thickBot="1">
      <c r="A180" s="28" t="s">
        <v>349</v>
      </c>
      <c r="B180" s="28" t="s">
        <v>105</v>
      </c>
      <c r="C180" s="28" t="s">
        <v>10</v>
      </c>
      <c r="D180" s="5"/>
      <c r="E180" s="25">
        <v>32</v>
      </c>
      <c r="F180" s="25">
        <v>160</v>
      </c>
      <c r="G180" s="25">
        <v>30</v>
      </c>
      <c r="H180" s="25"/>
    </row>
    <row r="181" spans="1:8" ht="12.75" thickBot="1">
      <c r="A181" s="290" t="s">
        <v>56</v>
      </c>
      <c r="B181" s="291"/>
      <c r="C181" s="291"/>
      <c r="D181" s="291"/>
      <c r="E181" s="35">
        <f>SUM(E176:E180)</f>
        <v>103</v>
      </c>
      <c r="F181" s="34">
        <f>SUM(F176:G180)</f>
        <v>471</v>
      </c>
      <c r="G181" s="133"/>
      <c r="H181" s="15">
        <f>SUM(H176:H180)</f>
        <v>0</v>
      </c>
    </row>
    <row r="182" spans="1:8" ht="12.75" thickBot="1">
      <c r="A182" s="8"/>
      <c r="B182" s="8"/>
      <c r="C182" s="8"/>
      <c r="D182" s="8"/>
      <c r="E182" s="12"/>
      <c r="F182" s="12"/>
      <c r="G182" s="12"/>
      <c r="H182" s="12"/>
    </row>
    <row r="183" spans="1:8" ht="12.75" thickBot="1">
      <c r="A183" s="119" t="s">
        <v>12</v>
      </c>
      <c r="B183" s="120"/>
      <c r="C183" s="120"/>
      <c r="D183" s="120"/>
      <c r="E183" s="120"/>
      <c r="F183" s="120"/>
      <c r="G183" s="123"/>
      <c r="H183" s="121"/>
    </row>
    <row r="184" spans="1:8" ht="15.75" thickBot="1">
      <c r="A184" s="28" t="s">
        <v>365</v>
      </c>
      <c r="B184" s="28" t="s">
        <v>109</v>
      </c>
      <c r="C184" s="28" t="s">
        <v>0</v>
      </c>
      <c r="D184" s="4"/>
      <c r="E184" s="25"/>
      <c r="F184" s="25">
        <v>12.5</v>
      </c>
      <c r="G184" s="25"/>
      <c r="H184" s="25"/>
    </row>
    <row r="185" spans="1:8" ht="12.75" thickBot="1">
      <c r="A185" s="295" t="s">
        <v>190</v>
      </c>
      <c r="B185" s="296"/>
      <c r="C185" s="296"/>
      <c r="D185" s="297"/>
      <c r="E185" s="13">
        <f>SUM(E184:E184)</f>
        <v>0</v>
      </c>
      <c r="F185" s="14">
        <f>SUM(F184:F184)</f>
        <v>12.5</v>
      </c>
      <c r="G185" s="133"/>
      <c r="H185" s="15">
        <f>SUM(H184:H184)</f>
        <v>0</v>
      </c>
    </row>
    <row r="186" spans="1:8" ht="15">
      <c r="A186" s="144" t="s">
        <v>362</v>
      </c>
      <c r="B186" s="144" t="s">
        <v>124</v>
      </c>
      <c r="C186" s="144" t="s">
        <v>10</v>
      </c>
      <c r="D186" s="4"/>
      <c r="E186" s="145">
        <v>3</v>
      </c>
      <c r="F186" s="25">
        <v>1</v>
      </c>
      <c r="G186" s="25">
        <v>1</v>
      </c>
      <c r="H186" s="25"/>
    </row>
    <row r="187" spans="1:8" ht="15">
      <c r="A187" s="144" t="s">
        <v>363</v>
      </c>
      <c r="B187" s="144" t="s">
        <v>107</v>
      </c>
      <c r="C187" s="144" t="s">
        <v>10</v>
      </c>
      <c r="D187" s="4"/>
      <c r="E187" s="145">
        <v>2</v>
      </c>
      <c r="F187" s="25">
        <v>114</v>
      </c>
      <c r="G187" s="25">
        <v>1</v>
      </c>
      <c r="H187" s="25"/>
    </row>
    <row r="188" spans="1:8" ht="15">
      <c r="A188" s="144" t="s">
        <v>357</v>
      </c>
      <c r="B188" s="144" t="s">
        <v>129</v>
      </c>
      <c r="C188" s="144" t="s">
        <v>17</v>
      </c>
      <c r="D188" s="4"/>
      <c r="E188" s="145">
        <v>8</v>
      </c>
      <c r="F188" s="25">
        <v>1</v>
      </c>
      <c r="G188" s="25"/>
      <c r="H188" s="25"/>
    </row>
    <row r="189" spans="1:8" ht="15">
      <c r="A189" s="144" t="s">
        <v>359</v>
      </c>
      <c r="B189" s="144" t="s">
        <v>360</v>
      </c>
      <c r="C189" s="144" t="s">
        <v>23</v>
      </c>
      <c r="D189" s="4"/>
      <c r="E189" s="145">
        <v>7</v>
      </c>
      <c r="F189" s="25">
        <v>3</v>
      </c>
      <c r="G189" s="25"/>
      <c r="H189" s="25"/>
    </row>
    <row r="190" spans="1:8" ht="15">
      <c r="A190" s="144" t="s">
        <v>356</v>
      </c>
      <c r="B190" s="144" t="s">
        <v>99</v>
      </c>
      <c r="C190" s="144" t="s">
        <v>17</v>
      </c>
      <c r="D190" s="4"/>
      <c r="E190" s="145">
        <v>30</v>
      </c>
      <c r="F190" s="25">
        <v>2</v>
      </c>
      <c r="G190" s="25"/>
      <c r="H190" s="25"/>
    </row>
    <row r="191" spans="1:8" ht="15">
      <c r="A191" s="144" t="s">
        <v>358</v>
      </c>
      <c r="B191" s="144" t="s">
        <v>118</v>
      </c>
      <c r="C191" s="144" t="s">
        <v>17</v>
      </c>
      <c r="D191" s="4"/>
      <c r="E191" s="145">
        <v>8</v>
      </c>
      <c r="F191" s="25">
        <v>3</v>
      </c>
      <c r="G191" s="25"/>
      <c r="H191" s="25"/>
    </row>
    <row r="192" spans="1:8" ht="15">
      <c r="A192" s="144" t="s">
        <v>355</v>
      </c>
      <c r="B192" s="144" t="s">
        <v>98</v>
      </c>
      <c r="C192" s="144" t="s">
        <v>17</v>
      </c>
      <c r="D192" s="4"/>
      <c r="E192" s="145">
        <v>40</v>
      </c>
      <c r="F192" s="25">
        <v>8</v>
      </c>
      <c r="G192" s="25"/>
      <c r="H192" s="25"/>
    </row>
    <row r="193" spans="1:8" ht="15">
      <c r="A193" s="144" t="s">
        <v>361</v>
      </c>
      <c r="B193" s="144" t="s">
        <v>115</v>
      </c>
      <c r="C193" s="144" t="s">
        <v>17</v>
      </c>
      <c r="D193" s="5"/>
      <c r="E193" s="145">
        <v>6</v>
      </c>
      <c r="F193" s="25">
        <v>10</v>
      </c>
      <c r="G193" s="25"/>
      <c r="H193" s="25"/>
    </row>
    <row r="194" spans="1:8" ht="15">
      <c r="A194" s="144" t="s">
        <v>361</v>
      </c>
      <c r="B194" s="144" t="s">
        <v>160</v>
      </c>
      <c r="C194" s="144" t="s">
        <v>22</v>
      </c>
      <c r="D194" s="5"/>
      <c r="E194" s="145">
        <v>71.5</v>
      </c>
      <c r="F194" s="25">
        <v>145</v>
      </c>
      <c r="G194" s="25"/>
      <c r="H194" s="25"/>
    </row>
    <row r="195" spans="1:8" ht="15.75" thickBot="1">
      <c r="A195" s="144" t="s">
        <v>364</v>
      </c>
      <c r="B195" s="144" t="s">
        <v>164</v>
      </c>
      <c r="C195" s="144" t="s">
        <v>34</v>
      </c>
      <c r="D195" s="5"/>
      <c r="E195" s="145">
        <v>27</v>
      </c>
      <c r="F195" s="25"/>
      <c r="G195" s="25"/>
      <c r="H195" s="25"/>
    </row>
    <row r="196" spans="1:8" ht="12.75" thickBot="1">
      <c r="A196" s="290" t="s">
        <v>56</v>
      </c>
      <c r="B196" s="291"/>
      <c r="C196" s="291"/>
      <c r="D196" s="291"/>
      <c r="E196" s="35">
        <f>SUM(E186:E195)</f>
        <v>202.5</v>
      </c>
      <c r="F196" s="34">
        <f>SUM(F186:G195)</f>
        <v>289</v>
      </c>
      <c r="G196" s="133"/>
      <c r="H196" s="15">
        <f>SUM(H184:H195)</f>
        <v>0</v>
      </c>
    </row>
    <row r="197" spans="1:8" ht="12.75" thickBot="1">
      <c r="A197" s="8"/>
      <c r="B197" s="8"/>
      <c r="C197" s="8"/>
      <c r="D197" s="8"/>
      <c r="E197" s="12"/>
      <c r="F197" s="12"/>
      <c r="G197" s="12"/>
      <c r="H197" s="12"/>
    </row>
    <row r="198" spans="1:8" ht="12.75" thickBot="1">
      <c r="A198" s="119" t="s">
        <v>15</v>
      </c>
      <c r="B198" s="120"/>
      <c r="C198" s="120"/>
      <c r="D198" s="120"/>
      <c r="E198" s="120"/>
      <c r="F198" s="120"/>
      <c r="G198" s="123"/>
      <c r="H198" s="121"/>
    </row>
    <row r="199" spans="1:8" ht="15.75" thickBot="1">
      <c r="A199" s="146" t="s">
        <v>368</v>
      </c>
      <c r="B199" s="146" t="s">
        <v>369</v>
      </c>
      <c r="C199" s="146" t="s">
        <v>0</v>
      </c>
      <c r="D199" s="4"/>
      <c r="E199" s="25"/>
      <c r="F199" s="25">
        <v>12</v>
      </c>
      <c r="G199" s="25"/>
      <c r="H199" s="25"/>
    </row>
    <row r="200" spans="1:8" ht="12.75" thickBot="1">
      <c r="A200" s="295" t="s">
        <v>190</v>
      </c>
      <c r="B200" s="296"/>
      <c r="C200" s="296"/>
      <c r="D200" s="297"/>
      <c r="E200" s="13">
        <f>SUM(E199:E199)</f>
        <v>0</v>
      </c>
      <c r="F200" s="14">
        <f>SUM(F199:F199)</f>
        <v>12</v>
      </c>
      <c r="G200" s="133"/>
      <c r="H200" s="15">
        <f>SUM(H199:H199)</f>
        <v>0</v>
      </c>
    </row>
    <row r="201" spans="1:8" ht="15">
      <c r="A201" s="28" t="s">
        <v>366</v>
      </c>
      <c r="B201" s="28" t="s">
        <v>139</v>
      </c>
      <c r="C201" s="28" t="s">
        <v>23</v>
      </c>
      <c r="D201" s="4"/>
      <c r="E201" s="25">
        <v>5</v>
      </c>
      <c r="F201" s="25"/>
      <c r="G201" s="25"/>
      <c r="H201" s="25"/>
    </row>
    <row r="202" spans="1:8" ht="15.75" thickBot="1">
      <c r="A202" s="28" t="s">
        <v>367</v>
      </c>
      <c r="B202" s="28" t="s">
        <v>147</v>
      </c>
      <c r="C202" s="28" t="s">
        <v>17</v>
      </c>
      <c r="D202" s="4"/>
      <c r="E202" s="25">
        <v>2</v>
      </c>
      <c r="F202" s="25"/>
      <c r="G202" s="25"/>
      <c r="H202" s="25"/>
    </row>
    <row r="203" spans="1:8" ht="12.75" thickBot="1">
      <c r="A203" s="290" t="s">
        <v>56</v>
      </c>
      <c r="B203" s="291"/>
      <c r="C203" s="291"/>
      <c r="D203" s="291"/>
      <c r="E203" s="13">
        <f>SUM(E201:E202)</f>
        <v>7</v>
      </c>
      <c r="F203" s="14">
        <f>SUM(F201:F202)</f>
        <v>0</v>
      </c>
      <c r="G203" s="133"/>
      <c r="H203" s="15">
        <f>SUM(H201:H202)</f>
        <v>0</v>
      </c>
    </row>
    <row r="204" spans="1:8" ht="12.75" thickBot="1">
      <c r="A204" s="8"/>
      <c r="B204" s="8"/>
      <c r="C204" s="8"/>
      <c r="D204" s="8"/>
      <c r="E204" s="12"/>
      <c r="F204" s="12"/>
      <c r="G204" s="12"/>
      <c r="H204" s="12"/>
    </row>
    <row r="205" spans="1:8" ht="12.75" thickBot="1">
      <c r="A205" s="119" t="s">
        <v>194</v>
      </c>
      <c r="B205" s="120"/>
      <c r="C205" s="120"/>
      <c r="D205" s="120"/>
      <c r="E205" s="120"/>
      <c r="F205" s="120"/>
      <c r="G205" s="123"/>
      <c r="H205" s="121"/>
    </row>
    <row r="206" spans="1:8" ht="15.75" thickBot="1">
      <c r="A206" s="149" t="s">
        <v>389</v>
      </c>
      <c r="B206" s="149" t="s">
        <v>177</v>
      </c>
      <c r="C206" s="149" t="s">
        <v>0</v>
      </c>
      <c r="D206" s="33"/>
      <c r="E206" s="25"/>
      <c r="F206" s="25">
        <v>15</v>
      </c>
      <c r="G206" s="25"/>
      <c r="H206" s="25"/>
    </row>
    <row r="207" spans="1:8" ht="12.75" thickBot="1">
      <c r="A207" s="290" t="s">
        <v>191</v>
      </c>
      <c r="B207" s="291"/>
      <c r="C207" s="291"/>
      <c r="D207" s="291"/>
      <c r="E207" s="13">
        <f>SUM(E206)</f>
        <v>0</v>
      </c>
      <c r="F207" s="14">
        <f t="shared" ref="F207" si="1">SUM(F206)</f>
        <v>15</v>
      </c>
      <c r="G207" s="133"/>
      <c r="H207" s="15">
        <f>SUM(H206)</f>
        <v>0</v>
      </c>
    </row>
    <row r="208" spans="1:8" ht="12.75" thickBot="1">
      <c r="A208" s="8"/>
      <c r="B208" s="8"/>
      <c r="C208" s="8"/>
      <c r="D208" s="8"/>
      <c r="E208" s="12"/>
      <c r="F208" s="12"/>
      <c r="G208" s="12"/>
      <c r="H208" s="12"/>
    </row>
    <row r="209" spans="1:8" ht="12.75" thickBot="1">
      <c r="A209" s="119" t="s">
        <v>4</v>
      </c>
      <c r="B209" s="120"/>
      <c r="C209" s="120"/>
      <c r="D209" s="120"/>
      <c r="E209" s="120"/>
      <c r="F209" s="120"/>
      <c r="G209" s="123"/>
      <c r="H209" s="121"/>
    </row>
    <row r="210" spans="1:8" ht="15">
      <c r="A210" s="28" t="s">
        <v>372</v>
      </c>
      <c r="B210" s="28" t="s">
        <v>150</v>
      </c>
      <c r="C210" s="28" t="s">
        <v>0</v>
      </c>
      <c r="D210" s="4"/>
      <c r="E210" s="25">
        <v>10</v>
      </c>
      <c r="F210" s="25"/>
      <c r="G210" s="25"/>
      <c r="H210" s="25"/>
    </row>
    <row r="211" spans="1:8" ht="15">
      <c r="A211" s="28" t="s">
        <v>539</v>
      </c>
      <c r="B211" s="28" t="s">
        <v>540</v>
      </c>
      <c r="C211" s="28" t="s">
        <v>0</v>
      </c>
      <c r="D211" s="23"/>
      <c r="E211" s="25">
        <v>4</v>
      </c>
      <c r="F211" s="25"/>
      <c r="G211" s="25"/>
      <c r="H211" s="25"/>
    </row>
    <row r="212" spans="1:8" ht="15.75" thickBot="1">
      <c r="A212" s="28" t="s">
        <v>375</v>
      </c>
      <c r="B212" s="28" t="s">
        <v>120</v>
      </c>
      <c r="C212" s="28" t="s">
        <v>0</v>
      </c>
      <c r="D212" s="5"/>
      <c r="E212" s="25">
        <v>6</v>
      </c>
      <c r="F212" s="25"/>
      <c r="G212" s="25"/>
      <c r="H212" s="25"/>
    </row>
    <row r="213" spans="1:8" ht="12.75" thickBot="1">
      <c r="A213" s="295" t="s">
        <v>191</v>
      </c>
      <c r="B213" s="296"/>
      <c r="C213" s="296"/>
      <c r="D213" s="296"/>
      <c r="E213" s="13">
        <f>SUM(E210:E212)</f>
        <v>20</v>
      </c>
      <c r="F213" s="14">
        <f>SUM(F210:F212)</f>
        <v>0</v>
      </c>
      <c r="G213" s="133"/>
      <c r="H213" s="15">
        <f>SUM(H210:H212)</f>
        <v>0</v>
      </c>
    </row>
    <row r="214" spans="1:8" ht="15">
      <c r="A214" s="147" t="s">
        <v>370</v>
      </c>
      <c r="B214" s="147" t="s">
        <v>185</v>
      </c>
      <c r="C214" s="147" t="s">
        <v>22</v>
      </c>
      <c r="D214" s="28"/>
      <c r="E214" s="25"/>
      <c r="F214" s="25"/>
      <c r="G214" s="25"/>
      <c r="H214" s="25">
        <v>30</v>
      </c>
    </row>
    <row r="215" spans="1:8" ht="15">
      <c r="A215" s="28" t="s">
        <v>379</v>
      </c>
      <c r="B215" s="28" t="s">
        <v>25</v>
      </c>
      <c r="C215" s="28" t="s">
        <v>17</v>
      </c>
      <c r="D215" s="28"/>
      <c r="E215" s="25">
        <v>5</v>
      </c>
      <c r="F215" s="25">
        <v>1</v>
      </c>
      <c r="G215" s="25">
        <v>1</v>
      </c>
      <c r="H215" s="25"/>
    </row>
    <row r="216" spans="1:8" ht="15">
      <c r="A216" s="28" t="s">
        <v>374</v>
      </c>
      <c r="B216" s="28" t="s">
        <v>125</v>
      </c>
      <c r="C216" s="28" t="s">
        <v>23</v>
      </c>
      <c r="D216" s="28"/>
      <c r="E216" s="25">
        <v>6</v>
      </c>
      <c r="F216" s="25">
        <v>1</v>
      </c>
      <c r="G216" s="25">
        <v>1</v>
      </c>
      <c r="H216" s="25"/>
    </row>
    <row r="217" spans="1:8" ht="15">
      <c r="A217" s="28" t="s">
        <v>381</v>
      </c>
      <c r="B217" s="28" t="s">
        <v>135</v>
      </c>
      <c r="C217" s="28" t="s">
        <v>23</v>
      </c>
      <c r="D217" s="28"/>
      <c r="E217" s="25">
        <v>4</v>
      </c>
      <c r="F217" s="25"/>
      <c r="G217" s="25">
        <v>1</v>
      </c>
      <c r="H217" s="25"/>
    </row>
    <row r="218" spans="1:8" ht="15">
      <c r="A218" s="28" t="s">
        <v>382</v>
      </c>
      <c r="B218" s="28" t="s">
        <v>124</v>
      </c>
      <c r="C218" s="28" t="s">
        <v>23</v>
      </c>
      <c r="D218" s="28"/>
      <c r="E218" s="25">
        <v>2</v>
      </c>
      <c r="F218" s="25"/>
      <c r="G218" s="25"/>
      <c r="H218" s="25"/>
    </row>
    <row r="219" spans="1:8" ht="15">
      <c r="A219" s="28" t="s">
        <v>378</v>
      </c>
      <c r="B219" s="28" t="s">
        <v>140</v>
      </c>
      <c r="C219" s="28" t="s">
        <v>23</v>
      </c>
      <c r="D219" s="28"/>
      <c r="E219" s="25">
        <v>5</v>
      </c>
      <c r="F219" s="25">
        <v>1</v>
      </c>
      <c r="G219" s="25">
        <v>1</v>
      </c>
      <c r="H219" s="25"/>
    </row>
    <row r="220" spans="1:8" ht="15">
      <c r="A220" s="28" t="s">
        <v>371</v>
      </c>
      <c r="B220" s="28" t="s">
        <v>96</v>
      </c>
      <c r="C220" s="28" t="s">
        <v>17</v>
      </c>
      <c r="D220" s="28"/>
      <c r="E220" s="25">
        <v>130</v>
      </c>
      <c r="F220" s="25">
        <v>25</v>
      </c>
      <c r="G220" s="25">
        <v>5</v>
      </c>
      <c r="H220" s="25"/>
    </row>
    <row r="221" spans="1:8" ht="15">
      <c r="A221" s="28" t="s">
        <v>371</v>
      </c>
      <c r="B221" s="28" t="s">
        <v>144</v>
      </c>
      <c r="C221" s="28" t="s">
        <v>23</v>
      </c>
      <c r="D221" s="28"/>
      <c r="E221" s="25">
        <v>7</v>
      </c>
      <c r="F221" s="25">
        <v>1</v>
      </c>
      <c r="G221" s="25"/>
      <c r="H221" s="25"/>
    </row>
    <row r="222" spans="1:8" ht="15">
      <c r="A222" s="28" t="s">
        <v>380</v>
      </c>
      <c r="B222" s="28" t="s">
        <v>149</v>
      </c>
      <c r="C222" s="28" t="s">
        <v>10</v>
      </c>
      <c r="D222" s="28"/>
      <c r="E222" s="25">
        <v>5</v>
      </c>
      <c r="F222" s="25"/>
      <c r="G222" s="25">
        <v>1</v>
      </c>
      <c r="H222" s="25"/>
    </row>
    <row r="223" spans="1:8" ht="15">
      <c r="A223" s="28" t="s">
        <v>373</v>
      </c>
      <c r="B223" s="28" t="s">
        <v>100</v>
      </c>
      <c r="C223" s="28" t="s">
        <v>17</v>
      </c>
      <c r="D223" s="28"/>
      <c r="E223" s="25">
        <v>8</v>
      </c>
      <c r="F223" s="25"/>
      <c r="G223" s="25">
        <v>1</v>
      </c>
      <c r="H223" s="25"/>
    </row>
    <row r="224" spans="1:8" ht="15.75" thickBot="1">
      <c r="A224" s="28" t="s">
        <v>376</v>
      </c>
      <c r="B224" s="28" t="s">
        <v>377</v>
      </c>
      <c r="C224" s="28" t="s">
        <v>23</v>
      </c>
      <c r="D224" s="28"/>
      <c r="E224" s="25">
        <v>5</v>
      </c>
      <c r="F224" s="25">
        <v>1</v>
      </c>
      <c r="G224" s="25">
        <v>1</v>
      </c>
      <c r="H224" s="25"/>
    </row>
    <row r="225" spans="1:8" ht="12.75" thickBot="1">
      <c r="A225" s="290" t="s">
        <v>56</v>
      </c>
      <c r="B225" s="291"/>
      <c r="C225" s="291"/>
      <c r="D225" s="291"/>
      <c r="E225" s="13">
        <f>SUM(E214:E224)</f>
        <v>177</v>
      </c>
      <c r="F225" s="34">
        <f>SUM(F214:G224)</f>
        <v>42</v>
      </c>
      <c r="G225" s="133"/>
      <c r="H225" s="15">
        <f>SUM(H214:H224)</f>
        <v>30</v>
      </c>
    </row>
    <row r="226" spans="1:8" ht="12.75" thickBot="1">
      <c r="A226" s="8"/>
      <c r="B226" s="8"/>
      <c r="C226" s="8"/>
      <c r="D226" s="8"/>
      <c r="E226" s="12"/>
      <c r="F226" s="12"/>
      <c r="G226" s="12"/>
      <c r="H226" s="12"/>
    </row>
    <row r="227" spans="1:8" ht="12.75" thickBot="1">
      <c r="A227" s="119" t="s">
        <v>9</v>
      </c>
      <c r="B227" s="120"/>
      <c r="C227" s="120"/>
      <c r="D227" s="120"/>
      <c r="E227" s="120"/>
      <c r="F227" s="120"/>
      <c r="G227" s="123"/>
      <c r="H227" s="121"/>
    </row>
    <row r="228" spans="1:8" ht="15">
      <c r="A228" s="28" t="s">
        <v>383</v>
      </c>
      <c r="B228" s="28" t="s">
        <v>100</v>
      </c>
      <c r="C228" s="28" t="s">
        <v>17</v>
      </c>
      <c r="D228" s="4"/>
      <c r="E228" s="25">
        <v>51</v>
      </c>
      <c r="F228" s="25">
        <v>52</v>
      </c>
      <c r="G228" s="25">
        <v>7</v>
      </c>
      <c r="H228" s="25"/>
    </row>
    <row r="229" spans="1:8" ht="15">
      <c r="A229" s="28" t="s">
        <v>384</v>
      </c>
      <c r="B229" s="28" t="s">
        <v>113</v>
      </c>
      <c r="C229" s="28" t="s">
        <v>17</v>
      </c>
      <c r="D229" s="4"/>
      <c r="E229" s="25">
        <v>20</v>
      </c>
      <c r="F229" s="25">
        <v>61</v>
      </c>
      <c r="G229" s="25">
        <v>1</v>
      </c>
      <c r="H229" s="25"/>
    </row>
    <row r="230" spans="1:8" ht="15">
      <c r="A230" s="148" t="s">
        <v>315</v>
      </c>
      <c r="B230" s="148" t="s">
        <v>95</v>
      </c>
      <c r="C230" s="148" t="s">
        <v>10</v>
      </c>
      <c r="D230" s="4"/>
      <c r="E230" s="25"/>
      <c r="F230" s="25">
        <v>30</v>
      </c>
      <c r="G230" s="25"/>
      <c r="H230" s="25"/>
    </row>
    <row r="231" spans="1:8" ht="15">
      <c r="A231" s="28" t="s">
        <v>385</v>
      </c>
      <c r="B231" s="28" t="s">
        <v>386</v>
      </c>
      <c r="C231" s="28" t="s">
        <v>34</v>
      </c>
      <c r="D231" s="5"/>
      <c r="E231" s="25">
        <v>20</v>
      </c>
      <c r="F231" s="25">
        <v>3</v>
      </c>
      <c r="G231" s="25">
        <v>1</v>
      </c>
      <c r="H231" s="25"/>
    </row>
    <row r="232" spans="1:8" ht="15.75" thickBot="1">
      <c r="A232" s="28" t="s">
        <v>387</v>
      </c>
      <c r="B232" s="28" t="s">
        <v>388</v>
      </c>
      <c r="C232" s="28" t="s">
        <v>34</v>
      </c>
      <c r="D232" s="5"/>
      <c r="E232" s="25">
        <v>4</v>
      </c>
      <c r="F232" s="25"/>
      <c r="G232" s="25"/>
      <c r="H232" s="25"/>
    </row>
    <row r="233" spans="1:8" ht="12.75" thickBot="1">
      <c r="A233" s="290" t="s">
        <v>56</v>
      </c>
      <c r="B233" s="291"/>
      <c r="C233" s="291"/>
      <c r="D233" s="291"/>
      <c r="E233" s="13">
        <f>SUM(E228:E232)</f>
        <v>95</v>
      </c>
      <c r="F233" s="34">
        <f>SUM(F228:G232)</f>
        <v>155</v>
      </c>
      <c r="G233" s="133"/>
      <c r="H233" s="15">
        <f>SUM(H228:H232)</f>
        <v>0</v>
      </c>
    </row>
    <row r="234" spans="1:8" ht="12.75" thickBot="1">
      <c r="A234" s="8"/>
      <c r="B234" s="8"/>
      <c r="C234" s="8"/>
      <c r="D234" s="8"/>
      <c r="E234" s="12"/>
      <c r="F234" s="12"/>
      <c r="G234" s="12"/>
      <c r="H234" s="12"/>
    </row>
    <row r="235" spans="1:8" ht="12.75" thickBot="1">
      <c r="A235" s="119" t="s">
        <v>27</v>
      </c>
      <c r="B235" s="120"/>
      <c r="C235" s="120"/>
      <c r="D235" s="120"/>
      <c r="E235" s="120"/>
      <c r="F235" s="120"/>
      <c r="G235" s="123"/>
      <c r="H235" s="121"/>
    </row>
    <row r="236" spans="1:8" ht="15">
      <c r="A236" s="28" t="s">
        <v>390</v>
      </c>
      <c r="B236" s="28" t="s">
        <v>391</v>
      </c>
      <c r="C236" s="28" t="s">
        <v>34</v>
      </c>
      <c r="D236" s="8"/>
      <c r="E236" s="25">
        <v>2</v>
      </c>
      <c r="F236" s="25"/>
      <c r="G236" s="25">
        <v>1</v>
      </c>
      <c r="H236" s="25"/>
    </row>
    <row r="237" spans="1:8" ht="15.75" thickBot="1">
      <c r="A237" s="28" t="s">
        <v>392</v>
      </c>
      <c r="B237" s="28" t="s">
        <v>107</v>
      </c>
      <c r="C237" s="28" t="s">
        <v>23</v>
      </c>
      <c r="D237" s="3"/>
      <c r="E237" s="25"/>
      <c r="F237" s="25">
        <v>3</v>
      </c>
      <c r="G237" s="25"/>
      <c r="H237" s="25"/>
    </row>
    <row r="238" spans="1:8" ht="12.75" thickBot="1">
      <c r="A238" s="290" t="s">
        <v>56</v>
      </c>
      <c r="B238" s="291"/>
      <c r="C238" s="291"/>
      <c r="D238" s="291"/>
      <c r="E238" s="13">
        <f>SUM(E236:E237)</f>
        <v>2</v>
      </c>
      <c r="F238" s="34">
        <f>SUM(F236:G237)</f>
        <v>4</v>
      </c>
      <c r="G238" s="133"/>
      <c r="H238" s="15">
        <f>SUM(H237)</f>
        <v>0</v>
      </c>
    </row>
    <row r="239" spans="1:8" ht="12.75" thickBot="1">
      <c r="A239" s="8"/>
      <c r="B239" s="8"/>
      <c r="C239" s="8"/>
      <c r="D239" s="8"/>
      <c r="E239" s="12"/>
      <c r="F239" s="12"/>
      <c r="G239" s="12"/>
      <c r="H239" s="12"/>
    </row>
    <row r="240" spans="1:8" ht="12.75" thickBot="1">
      <c r="A240" s="119" t="s">
        <v>7</v>
      </c>
      <c r="B240" s="120"/>
      <c r="C240" s="120"/>
      <c r="D240" s="120"/>
      <c r="E240" s="120"/>
      <c r="F240" s="120"/>
      <c r="G240" s="123"/>
      <c r="H240" s="121"/>
    </row>
    <row r="241" spans="1:8" ht="15.75" thickBot="1">
      <c r="A241" s="28" t="s">
        <v>415</v>
      </c>
      <c r="B241" s="28" t="s">
        <v>416</v>
      </c>
      <c r="C241" s="28" t="s">
        <v>171</v>
      </c>
      <c r="D241" s="2">
        <v>27</v>
      </c>
      <c r="E241" s="25">
        <v>27</v>
      </c>
      <c r="F241" s="25">
        <v>20</v>
      </c>
      <c r="G241" s="25">
        <v>20</v>
      </c>
      <c r="H241" s="25"/>
    </row>
    <row r="242" spans="1:8" ht="12.75" thickBot="1">
      <c r="A242" s="295" t="s">
        <v>191</v>
      </c>
      <c r="B242" s="296"/>
      <c r="C242" s="296"/>
      <c r="D242" s="296"/>
      <c r="E242" s="13">
        <f>SUM(E241:E241)</f>
        <v>27</v>
      </c>
      <c r="F242" s="34">
        <f>SUM(F241:G241)</f>
        <v>40</v>
      </c>
      <c r="G242" s="133"/>
      <c r="H242" s="15">
        <f>SUM(H241:H241)</f>
        <v>0</v>
      </c>
    </row>
    <row r="243" spans="1:8" ht="15">
      <c r="A243" s="28" t="s">
        <v>417</v>
      </c>
      <c r="B243" s="28" t="s">
        <v>418</v>
      </c>
      <c r="C243" s="28" t="s">
        <v>16</v>
      </c>
      <c r="D243" s="4"/>
      <c r="E243" s="25">
        <v>5</v>
      </c>
      <c r="F243" s="25">
        <v>10</v>
      </c>
      <c r="G243" s="25">
        <v>12</v>
      </c>
      <c r="H243" s="25"/>
    </row>
    <row r="244" spans="1:8" ht="15">
      <c r="A244" s="28" t="s">
        <v>402</v>
      </c>
      <c r="B244" s="28" t="s">
        <v>25</v>
      </c>
      <c r="C244" s="28" t="s">
        <v>17</v>
      </c>
      <c r="D244" s="4"/>
      <c r="E244" s="25">
        <v>5</v>
      </c>
      <c r="F244" s="25">
        <v>3</v>
      </c>
      <c r="G244" s="25">
        <v>1</v>
      </c>
      <c r="H244" s="25">
        <v>2</v>
      </c>
    </row>
    <row r="245" spans="1:8" ht="15">
      <c r="A245" s="28" t="s">
        <v>421</v>
      </c>
      <c r="B245" s="28" t="s">
        <v>422</v>
      </c>
      <c r="C245" s="28" t="s">
        <v>17</v>
      </c>
      <c r="D245" s="4"/>
      <c r="E245" s="25"/>
      <c r="F245" s="25"/>
      <c r="G245" s="25">
        <v>1</v>
      </c>
      <c r="H245" s="25"/>
    </row>
    <row r="246" spans="1:8" ht="15">
      <c r="A246" s="28" t="s">
        <v>419</v>
      </c>
      <c r="B246" s="28" t="s">
        <v>100</v>
      </c>
      <c r="C246" s="28" t="s">
        <v>23</v>
      </c>
      <c r="D246" s="4"/>
      <c r="E246" s="25"/>
      <c r="F246" s="25">
        <v>2</v>
      </c>
      <c r="G246" s="25">
        <v>1</v>
      </c>
      <c r="H246" s="25"/>
    </row>
    <row r="247" spans="1:8" ht="15">
      <c r="A247" s="28" t="s">
        <v>419</v>
      </c>
      <c r="B247" s="28" t="s">
        <v>420</v>
      </c>
      <c r="C247" s="28" t="s">
        <v>23</v>
      </c>
      <c r="D247" s="4"/>
      <c r="E247" s="25"/>
      <c r="F247" s="25">
        <v>1</v>
      </c>
      <c r="G247" s="25">
        <v>1</v>
      </c>
      <c r="H247" s="25"/>
    </row>
    <row r="248" spans="1:8" ht="15">
      <c r="A248" s="28" t="s">
        <v>397</v>
      </c>
      <c r="B248" s="28" t="s">
        <v>144</v>
      </c>
      <c r="C248" s="28" t="s">
        <v>36</v>
      </c>
      <c r="D248" s="4"/>
      <c r="E248" s="25"/>
      <c r="F248" s="25"/>
      <c r="G248" s="25"/>
      <c r="H248" s="25">
        <v>2</v>
      </c>
    </row>
    <row r="249" spans="1:8" ht="15">
      <c r="A249" s="28" t="s">
        <v>400</v>
      </c>
      <c r="B249" s="28" t="s">
        <v>100</v>
      </c>
      <c r="C249" s="28" t="s">
        <v>35</v>
      </c>
      <c r="D249" s="4"/>
      <c r="E249" s="25"/>
      <c r="F249" s="25"/>
      <c r="G249" s="25"/>
      <c r="H249" s="25">
        <v>2</v>
      </c>
    </row>
    <row r="250" spans="1:8" ht="15">
      <c r="A250" s="28" t="s">
        <v>393</v>
      </c>
      <c r="B250" s="28" t="s">
        <v>394</v>
      </c>
      <c r="C250" s="28" t="s">
        <v>17</v>
      </c>
      <c r="D250" s="4"/>
      <c r="E250" s="25">
        <v>5</v>
      </c>
      <c r="F250" s="25">
        <v>3</v>
      </c>
      <c r="G250" s="25"/>
      <c r="H250" s="25">
        <v>40</v>
      </c>
    </row>
    <row r="251" spans="1:8" ht="15">
      <c r="A251" s="28" t="s">
        <v>405</v>
      </c>
      <c r="B251" s="28" t="s">
        <v>406</v>
      </c>
      <c r="C251" s="28" t="s">
        <v>17</v>
      </c>
      <c r="D251" s="4"/>
      <c r="E251" s="25">
        <v>109</v>
      </c>
      <c r="F251" s="25">
        <v>32</v>
      </c>
      <c r="G251" s="25">
        <v>50</v>
      </c>
      <c r="H251" s="25"/>
    </row>
    <row r="252" spans="1:8" ht="15">
      <c r="A252" s="28" t="s">
        <v>401</v>
      </c>
      <c r="B252" s="28" t="s">
        <v>127</v>
      </c>
      <c r="C252" s="28" t="s">
        <v>17</v>
      </c>
      <c r="D252" s="4"/>
      <c r="E252" s="25">
        <v>5</v>
      </c>
      <c r="F252" s="25">
        <v>4</v>
      </c>
      <c r="G252" s="25">
        <v>1</v>
      </c>
      <c r="H252" s="25">
        <v>2</v>
      </c>
    </row>
    <row r="253" spans="1:8" ht="15">
      <c r="A253" s="28" t="s">
        <v>413</v>
      </c>
      <c r="B253" s="28" t="s">
        <v>414</v>
      </c>
      <c r="C253" s="28" t="s">
        <v>17</v>
      </c>
      <c r="D253" s="4"/>
      <c r="E253" s="25">
        <v>4</v>
      </c>
      <c r="F253" s="25">
        <v>1</v>
      </c>
      <c r="G253" s="25"/>
      <c r="H253" s="25"/>
    </row>
    <row r="254" spans="1:8" ht="15">
      <c r="A254" s="28" t="s">
        <v>411</v>
      </c>
      <c r="B254" s="28" t="s">
        <v>412</v>
      </c>
      <c r="C254" s="28" t="s">
        <v>17</v>
      </c>
      <c r="D254" s="4"/>
      <c r="E254" s="25">
        <v>4</v>
      </c>
      <c r="F254" s="25"/>
      <c r="G254" s="25">
        <v>1</v>
      </c>
      <c r="H254" s="25"/>
    </row>
    <row r="255" spans="1:8" ht="15">
      <c r="A255" s="28" t="s">
        <v>407</v>
      </c>
      <c r="B255" s="28" t="s">
        <v>408</v>
      </c>
      <c r="C255" s="28" t="s">
        <v>17</v>
      </c>
      <c r="D255" s="4"/>
      <c r="E255" s="25">
        <v>7</v>
      </c>
      <c r="F255" s="25">
        <v>13</v>
      </c>
      <c r="G255" s="25">
        <v>1</v>
      </c>
      <c r="H255" s="25"/>
    </row>
    <row r="256" spans="1:8" ht="15">
      <c r="A256" s="28" t="s">
        <v>398</v>
      </c>
      <c r="B256" s="28" t="s">
        <v>399</v>
      </c>
      <c r="C256" s="28" t="s">
        <v>35</v>
      </c>
      <c r="D256" s="4"/>
      <c r="E256" s="25"/>
      <c r="F256" s="25"/>
      <c r="G256" s="25"/>
      <c r="H256" s="25">
        <v>2</v>
      </c>
    </row>
    <row r="257" spans="1:8" ht="15">
      <c r="A257" s="28" t="s">
        <v>395</v>
      </c>
      <c r="B257" s="28" t="s">
        <v>396</v>
      </c>
      <c r="C257" s="28" t="s">
        <v>10</v>
      </c>
      <c r="D257" s="4"/>
      <c r="E257" s="25">
        <v>3</v>
      </c>
      <c r="F257" s="25">
        <v>31</v>
      </c>
      <c r="G257" s="25">
        <v>1</v>
      </c>
      <c r="H257" s="25">
        <v>17</v>
      </c>
    </row>
    <row r="258" spans="1:8" ht="15">
      <c r="A258" s="28" t="s">
        <v>403</v>
      </c>
      <c r="B258" s="28" t="s">
        <v>404</v>
      </c>
      <c r="C258" s="28" t="s">
        <v>17</v>
      </c>
      <c r="D258" s="4"/>
      <c r="E258" s="25">
        <v>5</v>
      </c>
      <c r="F258" s="25">
        <v>5</v>
      </c>
      <c r="G258" s="25">
        <v>1</v>
      </c>
      <c r="H258" s="25">
        <v>2</v>
      </c>
    </row>
    <row r="259" spans="1:8" ht="15.75" thickBot="1">
      <c r="A259" s="28" t="s">
        <v>409</v>
      </c>
      <c r="B259" s="28" t="s">
        <v>410</v>
      </c>
      <c r="C259" s="28" t="s">
        <v>17</v>
      </c>
      <c r="D259" s="4"/>
      <c r="E259" s="25">
        <v>5</v>
      </c>
      <c r="F259" s="25"/>
      <c r="G259" s="25"/>
      <c r="H259" s="25"/>
    </row>
    <row r="260" spans="1:8" ht="12.75" thickBot="1">
      <c r="A260" s="290" t="s">
        <v>56</v>
      </c>
      <c r="B260" s="291"/>
      <c r="C260" s="291"/>
      <c r="D260" s="291"/>
      <c r="E260" s="13">
        <f>SUM(E243:E259)</f>
        <v>157</v>
      </c>
      <c r="F260" s="34">
        <f>SUM(F243:G259)</f>
        <v>176</v>
      </c>
      <c r="G260" s="133"/>
      <c r="H260" s="15">
        <f t="shared" ref="H260" si="2">SUM(H243:H259)</f>
        <v>69</v>
      </c>
    </row>
    <row r="261" spans="1:8" ht="12.75" thickBot="1">
      <c r="A261" s="8"/>
      <c r="B261" s="8"/>
      <c r="C261" s="8"/>
      <c r="D261" s="8"/>
      <c r="E261" s="12"/>
      <c r="F261" s="12"/>
      <c r="G261" s="12"/>
      <c r="H261" s="12"/>
    </row>
    <row r="262" spans="1:8" ht="12.75" thickBot="1">
      <c r="A262" s="119" t="s">
        <v>55</v>
      </c>
      <c r="B262" s="120"/>
      <c r="C262" s="120"/>
      <c r="D262" s="120"/>
      <c r="E262" s="120"/>
      <c r="F262" s="120"/>
      <c r="G262" s="123"/>
      <c r="H262" s="121"/>
    </row>
    <row r="263" spans="1:8" ht="15.75" thickBot="1">
      <c r="A263" s="28" t="s">
        <v>425</v>
      </c>
      <c r="B263" s="28" t="s">
        <v>426</v>
      </c>
      <c r="C263" s="28" t="s">
        <v>0</v>
      </c>
      <c r="D263" s="5"/>
      <c r="E263" s="25"/>
      <c r="F263" s="25"/>
      <c r="G263" s="25"/>
      <c r="H263" s="25">
        <v>30</v>
      </c>
    </row>
    <row r="264" spans="1:8" ht="12.75" thickBot="1">
      <c r="A264" s="295" t="s">
        <v>191</v>
      </c>
      <c r="B264" s="296"/>
      <c r="C264" s="296"/>
      <c r="D264" s="296"/>
      <c r="E264" s="13">
        <f>SUM(E261:E263)</f>
        <v>0</v>
      </c>
      <c r="F264" s="14">
        <f>SUM(F261:F263)</f>
        <v>0</v>
      </c>
      <c r="G264" s="134"/>
      <c r="H264" s="15">
        <f>SUM(H261:H263)</f>
        <v>30</v>
      </c>
    </row>
    <row r="265" spans="1:8" ht="15">
      <c r="A265" s="28" t="s">
        <v>465</v>
      </c>
      <c r="B265" s="28" t="s">
        <v>466</v>
      </c>
      <c r="C265" s="28" t="s">
        <v>467</v>
      </c>
      <c r="D265" s="5"/>
      <c r="E265" s="25"/>
      <c r="F265" s="25"/>
      <c r="G265" s="25"/>
      <c r="H265" s="25">
        <v>2</v>
      </c>
    </row>
    <row r="266" spans="1:8" ht="15">
      <c r="A266" s="28" t="s">
        <v>451</v>
      </c>
      <c r="B266" s="28" t="s">
        <v>117</v>
      </c>
      <c r="C266" s="28" t="s">
        <v>35</v>
      </c>
      <c r="D266" s="5"/>
      <c r="E266" s="25"/>
      <c r="F266" s="25"/>
      <c r="G266" s="25"/>
      <c r="H266" s="25">
        <v>2</v>
      </c>
    </row>
    <row r="267" spans="1:8" ht="15">
      <c r="A267" s="28" t="s">
        <v>423</v>
      </c>
      <c r="B267" s="28" t="s">
        <v>424</v>
      </c>
      <c r="C267" s="28" t="s">
        <v>17</v>
      </c>
      <c r="D267" s="5"/>
      <c r="E267" s="25"/>
      <c r="F267" s="25"/>
      <c r="G267" s="25"/>
      <c r="H267" s="25">
        <v>44</v>
      </c>
    </row>
    <row r="268" spans="1:8" ht="15">
      <c r="A268" s="28" t="s">
        <v>442</v>
      </c>
      <c r="B268" s="28" t="s">
        <v>443</v>
      </c>
      <c r="C268" s="28" t="s">
        <v>35</v>
      </c>
      <c r="D268" s="5"/>
      <c r="E268" s="25"/>
      <c r="F268" s="25"/>
      <c r="G268" s="25"/>
      <c r="H268" s="25">
        <v>2</v>
      </c>
    </row>
    <row r="269" spans="1:8" ht="15">
      <c r="A269" s="28" t="s">
        <v>455</v>
      </c>
      <c r="B269" s="28" t="s">
        <v>456</v>
      </c>
      <c r="C269" s="28" t="s">
        <v>222</v>
      </c>
      <c r="D269" s="5"/>
      <c r="E269" s="25"/>
      <c r="F269" s="25"/>
      <c r="G269" s="25"/>
      <c r="H269" s="25">
        <v>2</v>
      </c>
    </row>
    <row r="270" spans="1:8" ht="15">
      <c r="A270" s="28" t="s">
        <v>440</v>
      </c>
      <c r="B270" s="28" t="s">
        <v>441</v>
      </c>
      <c r="C270" s="28" t="s">
        <v>36</v>
      </c>
      <c r="D270" s="5"/>
      <c r="E270" s="25"/>
      <c r="F270" s="25"/>
      <c r="G270" s="25"/>
      <c r="H270" s="25">
        <v>2</v>
      </c>
    </row>
    <row r="271" spans="1:8" ht="15">
      <c r="A271" s="28" t="s">
        <v>444</v>
      </c>
      <c r="B271" s="28" t="s">
        <v>445</v>
      </c>
      <c r="C271" s="28" t="s">
        <v>35</v>
      </c>
      <c r="D271" s="5"/>
      <c r="E271" s="25"/>
      <c r="F271" s="25"/>
      <c r="G271" s="25"/>
      <c r="H271" s="25">
        <v>2</v>
      </c>
    </row>
    <row r="272" spans="1:8" ht="15">
      <c r="A272" s="28" t="s">
        <v>433</v>
      </c>
      <c r="B272" s="28" t="s">
        <v>434</v>
      </c>
      <c r="C272" s="28" t="s">
        <v>36</v>
      </c>
      <c r="D272" s="5"/>
      <c r="E272" s="25"/>
      <c r="F272" s="25"/>
      <c r="G272" s="25"/>
      <c r="H272" s="25">
        <v>2</v>
      </c>
    </row>
    <row r="273" spans="1:8" ht="15">
      <c r="A273" s="28" t="s">
        <v>457</v>
      </c>
      <c r="B273" s="28" t="s">
        <v>458</v>
      </c>
      <c r="C273" s="28" t="s">
        <v>222</v>
      </c>
      <c r="D273" s="5"/>
      <c r="E273" s="25"/>
      <c r="F273" s="25"/>
      <c r="G273" s="25"/>
      <c r="H273" s="25">
        <v>2</v>
      </c>
    </row>
    <row r="274" spans="1:8" ht="15">
      <c r="A274" s="28" t="s">
        <v>449</v>
      </c>
      <c r="B274" s="28" t="s">
        <v>450</v>
      </c>
      <c r="C274" s="28" t="s">
        <v>35</v>
      </c>
      <c r="D274" s="5"/>
      <c r="E274" s="25"/>
      <c r="F274" s="25"/>
      <c r="G274" s="25"/>
      <c r="H274" s="25">
        <v>2</v>
      </c>
    </row>
    <row r="275" spans="1:8" ht="15">
      <c r="A275" s="28" t="s">
        <v>435</v>
      </c>
      <c r="B275" s="28" t="s">
        <v>112</v>
      </c>
      <c r="C275" s="28" t="s">
        <v>36</v>
      </c>
      <c r="D275" s="5"/>
      <c r="E275" s="25"/>
      <c r="F275" s="25"/>
      <c r="G275" s="25"/>
      <c r="H275" s="25">
        <v>2</v>
      </c>
    </row>
    <row r="276" spans="1:8" ht="15">
      <c r="A276" s="28" t="s">
        <v>459</v>
      </c>
      <c r="B276" s="28" t="s">
        <v>460</v>
      </c>
      <c r="C276" s="28" t="s">
        <v>34</v>
      </c>
      <c r="D276" s="5"/>
      <c r="E276" s="25"/>
      <c r="F276" s="25"/>
      <c r="G276" s="25"/>
      <c r="H276" s="25">
        <v>30</v>
      </c>
    </row>
    <row r="277" spans="1:8" ht="15">
      <c r="A277" s="28" t="s">
        <v>452</v>
      </c>
      <c r="B277" s="28" t="s">
        <v>453</v>
      </c>
      <c r="C277" s="28" t="s">
        <v>219</v>
      </c>
      <c r="D277" s="5"/>
      <c r="E277" s="25"/>
      <c r="F277" s="25"/>
      <c r="G277" s="25"/>
      <c r="H277" s="25">
        <v>2</v>
      </c>
    </row>
    <row r="278" spans="1:8" ht="15">
      <c r="A278" s="28" t="s">
        <v>468</v>
      </c>
      <c r="B278" s="28" t="s">
        <v>469</v>
      </c>
      <c r="C278" s="28" t="s">
        <v>467</v>
      </c>
      <c r="D278" s="5"/>
      <c r="E278" s="25"/>
      <c r="F278" s="25"/>
      <c r="G278" s="25"/>
      <c r="H278" s="25">
        <v>2</v>
      </c>
    </row>
    <row r="279" spans="1:8" ht="15">
      <c r="A279" s="28" t="s">
        <v>436</v>
      </c>
      <c r="B279" s="28" t="s">
        <v>437</v>
      </c>
      <c r="C279" s="28" t="s">
        <v>36</v>
      </c>
      <c r="D279" s="5"/>
      <c r="E279" s="25"/>
      <c r="F279" s="25"/>
      <c r="G279" s="25"/>
      <c r="H279" s="25">
        <v>2</v>
      </c>
    </row>
    <row r="280" spans="1:8" ht="15">
      <c r="A280" s="28" t="s">
        <v>427</v>
      </c>
      <c r="B280" s="28" t="s">
        <v>428</v>
      </c>
      <c r="C280" s="28" t="s">
        <v>23</v>
      </c>
      <c r="D280" s="5"/>
      <c r="E280" s="25"/>
      <c r="F280" s="25"/>
      <c r="G280" s="25"/>
      <c r="H280" s="25">
        <v>22</v>
      </c>
    </row>
    <row r="281" spans="1:8" ht="15">
      <c r="A281" s="28" t="s">
        <v>427</v>
      </c>
      <c r="B281" s="28" t="s">
        <v>461</v>
      </c>
      <c r="C281" s="28" t="s">
        <v>37</v>
      </c>
      <c r="D281" s="5"/>
      <c r="E281" s="25"/>
      <c r="F281" s="25"/>
      <c r="G281" s="25"/>
      <c r="H281" s="25">
        <v>2</v>
      </c>
    </row>
    <row r="282" spans="1:8" ht="15">
      <c r="A282" s="28" t="s">
        <v>438</v>
      </c>
      <c r="B282" s="28" t="s">
        <v>439</v>
      </c>
      <c r="C282" s="28" t="s">
        <v>36</v>
      </c>
      <c r="D282" s="5"/>
      <c r="E282" s="25"/>
      <c r="F282" s="25"/>
      <c r="G282" s="25"/>
      <c r="H282" s="25">
        <v>2</v>
      </c>
    </row>
    <row r="283" spans="1:8" ht="15">
      <c r="A283" s="28" t="s">
        <v>462</v>
      </c>
      <c r="B283" s="28" t="s">
        <v>463</v>
      </c>
      <c r="C283" s="28" t="s">
        <v>464</v>
      </c>
      <c r="D283" s="5"/>
      <c r="E283" s="25"/>
      <c r="F283" s="25"/>
      <c r="G283" s="25"/>
      <c r="H283" s="25">
        <v>2</v>
      </c>
    </row>
    <row r="284" spans="1:8" ht="15">
      <c r="A284" s="28" t="s">
        <v>431</v>
      </c>
      <c r="B284" s="28" t="s">
        <v>432</v>
      </c>
      <c r="C284" s="28" t="s">
        <v>36</v>
      </c>
      <c r="D284" s="5"/>
      <c r="E284" s="25"/>
      <c r="F284" s="25"/>
      <c r="G284" s="25"/>
      <c r="H284" s="25">
        <v>2</v>
      </c>
    </row>
    <row r="285" spans="1:8" ht="15">
      <c r="A285" s="28" t="s">
        <v>448</v>
      </c>
      <c r="B285" s="28" t="s">
        <v>96</v>
      </c>
      <c r="C285" s="28" t="s">
        <v>35</v>
      </c>
      <c r="D285" s="5"/>
      <c r="E285" s="25"/>
      <c r="F285" s="25"/>
      <c r="G285" s="25"/>
      <c r="H285" s="25">
        <v>2</v>
      </c>
    </row>
    <row r="286" spans="1:8" ht="15">
      <c r="A286" s="28" t="s">
        <v>446</v>
      </c>
      <c r="B286" s="28" t="s">
        <v>447</v>
      </c>
      <c r="C286" s="28" t="s">
        <v>35</v>
      </c>
      <c r="D286" s="5"/>
      <c r="E286" s="25"/>
      <c r="F286" s="25"/>
      <c r="G286" s="25"/>
      <c r="H286" s="25">
        <v>2</v>
      </c>
    </row>
    <row r="287" spans="1:8" ht="15">
      <c r="A287" s="28" t="s">
        <v>429</v>
      </c>
      <c r="B287" s="28" t="s">
        <v>430</v>
      </c>
      <c r="C287" s="28" t="s">
        <v>36</v>
      </c>
      <c r="D287" s="5"/>
      <c r="E287" s="25"/>
      <c r="F287" s="25"/>
      <c r="G287" s="25"/>
      <c r="H287" s="25">
        <v>2</v>
      </c>
    </row>
    <row r="288" spans="1:8" ht="15.75" thickBot="1">
      <c r="A288" s="28" t="s">
        <v>429</v>
      </c>
      <c r="B288" s="28" t="s">
        <v>454</v>
      </c>
      <c r="C288" s="28" t="s">
        <v>222</v>
      </c>
      <c r="D288" s="5"/>
      <c r="E288" s="25"/>
      <c r="F288" s="25"/>
      <c r="G288" s="25"/>
      <c r="H288" s="25">
        <v>2</v>
      </c>
    </row>
    <row r="289" spans="1:8" ht="12.75" thickBot="1">
      <c r="A289" s="290" t="s">
        <v>56</v>
      </c>
      <c r="B289" s="291"/>
      <c r="C289" s="291"/>
      <c r="D289" s="291"/>
      <c r="E289" s="13">
        <f>SUM(E263:E288)</f>
        <v>0</v>
      </c>
      <c r="F289" s="14">
        <f>SUM(F263:F288)</f>
        <v>0</v>
      </c>
      <c r="G289" s="133"/>
      <c r="H289" s="15">
        <f>SUM(H265:H288)</f>
        <v>138</v>
      </c>
    </row>
    <row r="290" spans="1:8" ht="12.75" thickBot="1">
      <c r="A290" s="8"/>
      <c r="B290" s="8"/>
      <c r="C290" s="8"/>
      <c r="D290" s="8"/>
      <c r="E290" s="12"/>
      <c r="F290" s="12"/>
      <c r="G290" s="12"/>
      <c r="H290" s="12"/>
    </row>
    <row r="291" spans="1:8" ht="12.75" thickBot="1">
      <c r="A291" s="119" t="s">
        <v>58</v>
      </c>
      <c r="B291" s="120"/>
      <c r="C291" s="120"/>
      <c r="D291" s="120"/>
      <c r="E291" s="120"/>
      <c r="F291" s="120"/>
      <c r="G291" s="123"/>
      <c r="H291" s="121"/>
    </row>
    <row r="292" spans="1:8" ht="15.75" thickBot="1">
      <c r="A292" s="28" t="s">
        <v>470</v>
      </c>
      <c r="B292" s="28" t="s">
        <v>471</v>
      </c>
      <c r="C292" s="28" t="s">
        <v>0</v>
      </c>
      <c r="D292" s="33"/>
      <c r="E292" s="25">
        <v>4</v>
      </c>
      <c r="F292" s="25"/>
      <c r="G292" s="25"/>
      <c r="H292" s="25"/>
    </row>
    <row r="293" spans="1:8" ht="12.75" thickBot="1">
      <c r="A293" s="295" t="s">
        <v>191</v>
      </c>
      <c r="B293" s="296"/>
      <c r="C293" s="296"/>
      <c r="D293" s="296"/>
      <c r="E293" s="13">
        <f>SUM(E291:E292)</f>
        <v>4</v>
      </c>
      <c r="F293" s="14">
        <f>SUM(F291:F292)</f>
        <v>0</v>
      </c>
      <c r="G293" s="133"/>
      <c r="H293" s="15">
        <f>SUM(H291:H292)</f>
        <v>0</v>
      </c>
    </row>
    <row r="294" spans="1:8" ht="12.75" thickBot="1">
      <c r="A294" s="8"/>
      <c r="B294" s="8"/>
      <c r="C294" s="8"/>
      <c r="D294" s="8"/>
      <c r="E294" s="12"/>
      <c r="F294" s="12"/>
      <c r="G294" s="12"/>
      <c r="H294" s="12"/>
    </row>
    <row r="295" spans="1:8" ht="12.75" thickBot="1">
      <c r="A295" s="119" t="s">
        <v>3</v>
      </c>
      <c r="B295" s="120"/>
      <c r="C295" s="120"/>
      <c r="D295" s="120"/>
      <c r="E295" s="120"/>
      <c r="F295" s="120"/>
      <c r="G295" s="123"/>
      <c r="H295" s="121"/>
    </row>
    <row r="296" spans="1:8" ht="15">
      <c r="A296" s="28" t="s">
        <v>537</v>
      </c>
      <c r="B296" s="28" t="s">
        <v>538</v>
      </c>
      <c r="C296" s="28" t="s">
        <v>0</v>
      </c>
      <c r="D296" s="23"/>
      <c r="E296" s="25">
        <v>8</v>
      </c>
      <c r="F296" s="25">
        <v>15</v>
      </c>
      <c r="G296" s="25"/>
      <c r="H296" s="25"/>
    </row>
    <row r="297" spans="1:8" ht="15.75" thickBot="1">
      <c r="A297" s="28" t="s">
        <v>475</v>
      </c>
      <c r="B297" s="28" t="s">
        <v>476</v>
      </c>
      <c r="C297" s="28" t="s">
        <v>171</v>
      </c>
      <c r="D297" s="33"/>
      <c r="E297" s="25">
        <v>11</v>
      </c>
      <c r="F297" s="25">
        <v>7.5</v>
      </c>
      <c r="G297" s="25"/>
      <c r="H297" s="25"/>
    </row>
    <row r="298" spans="1:8" ht="12.75" thickBot="1">
      <c r="A298" s="295" t="s">
        <v>191</v>
      </c>
      <c r="B298" s="296"/>
      <c r="C298" s="296"/>
      <c r="D298" s="296"/>
      <c r="E298" s="35">
        <f>SUM(E296:E297)</f>
        <v>19</v>
      </c>
      <c r="F298" s="34">
        <f>SUM(F296:G297)</f>
        <v>22.5</v>
      </c>
      <c r="G298" s="133"/>
      <c r="H298" s="15">
        <f>SUM(H297:H297)</f>
        <v>0</v>
      </c>
    </row>
    <row r="299" spans="1:8" ht="15">
      <c r="A299" s="28" t="s">
        <v>472</v>
      </c>
      <c r="B299" s="28" t="s">
        <v>25</v>
      </c>
      <c r="C299" s="28" t="s">
        <v>23</v>
      </c>
      <c r="D299" s="33"/>
      <c r="E299" s="25">
        <v>5</v>
      </c>
      <c r="F299" s="25">
        <v>1</v>
      </c>
      <c r="G299" s="25">
        <v>1</v>
      </c>
      <c r="H299" s="25"/>
    </row>
    <row r="300" spans="1:8" ht="15">
      <c r="A300" s="28" t="s">
        <v>473</v>
      </c>
      <c r="B300" s="28" t="s">
        <v>474</v>
      </c>
      <c r="C300" s="28" t="s">
        <v>10</v>
      </c>
      <c r="D300" s="33"/>
      <c r="E300" s="25">
        <v>4</v>
      </c>
      <c r="F300" s="25"/>
      <c r="G300" s="25"/>
      <c r="H300" s="25"/>
    </row>
    <row r="301" spans="1:8" ht="15.75" thickBot="1">
      <c r="A301" s="28" t="s">
        <v>477</v>
      </c>
      <c r="B301" s="28" t="s">
        <v>478</v>
      </c>
      <c r="C301" s="28" t="s">
        <v>34</v>
      </c>
      <c r="D301" s="33"/>
      <c r="E301" s="25">
        <v>9</v>
      </c>
      <c r="F301" s="25"/>
      <c r="G301" s="25"/>
      <c r="H301" s="25"/>
    </row>
    <row r="302" spans="1:8" ht="12.75" thickBot="1">
      <c r="A302" s="290" t="s">
        <v>56</v>
      </c>
      <c r="B302" s="291"/>
      <c r="C302" s="291"/>
      <c r="D302" s="291"/>
      <c r="E302" s="13">
        <f>SUM(E299:E301)</f>
        <v>18</v>
      </c>
      <c r="F302" s="34">
        <f>SUM(F299:G301)</f>
        <v>2</v>
      </c>
      <c r="G302" s="133"/>
      <c r="H302" s="15">
        <f>SUM(H299:H301)</f>
        <v>0</v>
      </c>
    </row>
    <row r="303" spans="1:8" ht="12.75" thickBot="1">
      <c r="A303" s="8"/>
      <c r="B303" s="8"/>
      <c r="C303" s="8"/>
      <c r="D303" s="8"/>
      <c r="E303" s="12"/>
      <c r="F303" s="12"/>
      <c r="G303" s="12"/>
      <c r="H303" s="12"/>
    </row>
    <row r="304" spans="1:8" ht="12.75" thickBot="1">
      <c r="A304" s="119" t="s">
        <v>2</v>
      </c>
      <c r="B304" s="120"/>
      <c r="C304" s="120"/>
      <c r="D304" s="120"/>
      <c r="E304" s="120"/>
      <c r="F304" s="120"/>
      <c r="G304" s="123"/>
      <c r="H304" s="121"/>
    </row>
    <row r="305" spans="1:8" ht="15">
      <c r="A305" s="28" t="s">
        <v>239</v>
      </c>
      <c r="B305" s="28" t="s">
        <v>509</v>
      </c>
      <c r="C305" s="28" t="s">
        <v>0</v>
      </c>
      <c r="D305" s="4"/>
      <c r="E305" s="25">
        <v>20</v>
      </c>
      <c r="F305" s="25"/>
      <c r="G305" s="25">
        <v>1</v>
      </c>
      <c r="H305" s="25"/>
    </row>
    <row r="306" spans="1:8" ht="15.75" thickBot="1">
      <c r="A306" s="28" t="s">
        <v>536</v>
      </c>
      <c r="B306" s="28" t="s">
        <v>107</v>
      </c>
      <c r="C306" s="28" t="s">
        <v>0</v>
      </c>
      <c r="D306" s="23"/>
      <c r="E306" s="25">
        <v>38</v>
      </c>
      <c r="F306" s="25">
        <v>15</v>
      </c>
      <c r="G306" s="25"/>
      <c r="H306" s="25"/>
    </row>
    <row r="307" spans="1:8" ht="14.25" customHeight="1" thickBot="1">
      <c r="A307" s="295" t="s">
        <v>191</v>
      </c>
      <c r="B307" s="296"/>
      <c r="C307" s="296"/>
      <c r="D307" s="296"/>
      <c r="E307" s="35">
        <f>SUM(E305:E306)</f>
        <v>58</v>
      </c>
      <c r="F307" s="34">
        <f>SUM(F305:G306)</f>
        <v>16</v>
      </c>
      <c r="G307" s="134"/>
      <c r="H307" s="15">
        <f>SUM(H305:H305)</f>
        <v>0</v>
      </c>
    </row>
    <row r="308" spans="1:8" ht="14.25" customHeight="1">
      <c r="A308" s="28" t="s">
        <v>239</v>
      </c>
      <c r="B308" s="28" t="s">
        <v>101</v>
      </c>
      <c r="C308" s="28" t="s">
        <v>23</v>
      </c>
      <c r="D308" s="4"/>
      <c r="E308" s="25">
        <v>6</v>
      </c>
      <c r="F308" s="25">
        <v>3</v>
      </c>
      <c r="G308" s="25">
        <v>1</v>
      </c>
      <c r="H308" s="25">
        <v>17</v>
      </c>
    </row>
    <row r="309" spans="1:8" ht="15">
      <c r="A309" s="28" t="s">
        <v>488</v>
      </c>
      <c r="B309" s="28" t="s">
        <v>130</v>
      </c>
      <c r="C309" s="28" t="s">
        <v>222</v>
      </c>
      <c r="D309" s="4"/>
      <c r="E309" s="25"/>
      <c r="F309" s="25"/>
      <c r="G309" s="25"/>
      <c r="H309" s="25">
        <v>2</v>
      </c>
    </row>
    <row r="310" spans="1:8" ht="15">
      <c r="A310" s="28" t="s">
        <v>488</v>
      </c>
      <c r="B310" s="28" t="s">
        <v>489</v>
      </c>
      <c r="C310" s="28" t="s">
        <v>36</v>
      </c>
      <c r="D310" s="4"/>
      <c r="E310" s="25"/>
      <c r="F310" s="25"/>
      <c r="G310" s="25"/>
      <c r="H310" s="25">
        <v>2</v>
      </c>
    </row>
    <row r="311" spans="1:8" ht="15">
      <c r="A311" s="28" t="s">
        <v>492</v>
      </c>
      <c r="B311" s="28" t="s">
        <v>493</v>
      </c>
      <c r="C311" s="28" t="s">
        <v>35</v>
      </c>
      <c r="D311" s="5"/>
      <c r="E311" s="25"/>
      <c r="F311" s="25"/>
      <c r="G311" s="25"/>
      <c r="H311" s="25">
        <v>2</v>
      </c>
    </row>
    <row r="312" spans="1:8" ht="15">
      <c r="A312" s="28" t="s">
        <v>507</v>
      </c>
      <c r="B312" s="28" t="s">
        <v>508</v>
      </c>
      <c r="C312" s="28" t="s">
        <v>10</v>
      </c>
      <c r="D312" s="5"/>
      <c r="E312" s="25">
        <v>20</v>
      </c>
      <c r="F312" s="25">
        <v>1</v>
      </c>
      <c r="G312" s="25">
        <v>1</v>
      </c>
      <c r="H312" s="25"/>
    </row>
    <row r="313" spans="1:8" ht="15">
      <c r="A313" s="28" t="s">
        <v>510</v>
      </c>
      <c r="B313" s="28" t="s">
        <v>128</v>
      </c>
      <c r="C313" s="28" t="s">
        <v>17</v>
      </c>
      <c r="D313" s="5"/>
      <c r="E313" s="25">
        <v>7</v>
      </c>
      <c r="F313" s="25">
        <v>2</v>
      </c>
      <c r="G313" s="25">
        <v>1</v>
      </c>
      <c r="H313" s="25"/>
    </row>
    <row r="314" spans="1:8" ht="15">
      <c r="A314" s="28" t="s">
        <v>490</v>
      </c>
      <c r="B314" s="28" t="s">
        <v>491</v>
      </c>
      <c r="C314" s="28" t="s">
        <v>35</v>
      </c>
      <c r="D314" s="5"/>
      <c r="E314" s="25"/>
      <c r="F314" s="25"/>
      <c r="G314" s="25"/>
      <c r="H314" s="25">
        <v>2</v>
      </c>
    </row>
    <row r="315" spans="1:8" ht="15">
      <c r="A315" s="28" t="s">
        <v>490</v>
      </c>
      <c r="B315" s="28" t="s">
        <v>453</v>
      </c>
      <c r="C315" s="28" t="s">
        <v>17</v>
      </c>
      <c r="D315" s="5"/>
      <c r="E315" s="25">
        <v>4</v>
      </c>
      <c r="F315" s="25"/>
      <c r="G315" s="25">
        <v>1</v>
      </c>
      <c r="H315" s="25">
        <v>2</v>
      </c>
    </row>
    <row r="316" spans="1:8" ht="15">
      <c r="A316" s="28" t="s">
        <v>435</v>
      </c>
      <c r="B316" s="28" t="s">
        <v>496</v>
      </c>
      <c r="C316" s="28" t="s">
        <v>34</v>
      </c>
      <c r="D316" s="5"/>
      <c r="E316" s="25">
        <v>42</v>
      </c>
      <c r="F316" s="25">
        <v>2</v>
      </c>
      <c r="G316" s="25">
        <v>1</v>
      </c>
      <c r="H316" s="25">
        <v>22</v>
      </c>
    </row>
    <row r="317" spans="1:8" ht="15">
      <c r="A317" s="28" t="s">
        <v>435</v>
      </c>
      <c r="B317" s="28" t="s">
        <v>505</v>
      </c>
      <c r="C317" s="28" t="s">
        <v>17</v>
      </c>
      <c r="D317" s="5"/>
      <c r="E317" s="25">
        <v>38</v>
      </c>
      <c r="F317" s="25">
        <v>1</v>
      </c>
      <c r="G317" s="25"/>
      <c r="H317" s="25"/>
    </row>
    <row r="318" spans="1:8" ht="15">
      <c r="A318" s="28" t="s">
        <v>494</v>
      </c>
      <c r="B318" s="28" t="s">
        <v>511</v>
      </c>
      <c r="C318" s="28" t="s">
        <v>22</v>
      </c>
      <c r="D318" s="5"/>
      <c r="E318" s="25">
        <v>68</v>
      </c>
      <c r="F318" s="25">
        <v>10</v>
      </c>
      <c r="G318" s="25">
        <v>20</v>
      </c>
      <c r="H318" s="25"/>
    </row>
    <row r="319" spans="1:8" ht="15">
      <c r="A319" s="28" t="s">
        <v>494</v>
      </c>
      <c r="B319" s="28" t="s">
        <v>495</v>
      </c>
      <c r="C319" s="28" t="s">
        <v>17</v>
      </c>
      <c r="D319" s="5"/>
      <c r="E319" s="25">
        <v>8</v>
      </c>
      <c r="F319" s="25">
        <v>3</v>
      </c>
      <c r="G319" s="25">
        <v>1</v>
      </c>
      <c r="H319" s="25">
        <v>2</v>
      </c>
    </row>
    <row r="320" spans="1:8" ht="15">
      <c r="A320" s="28" t="s">
        <v>486</v>
      </c>
      <c r="B320" s="28" t="s">
        <v>487</v>
      </c>
      <c r="C320" s="28" t="s">
        <v>23</v>
      </c>
      <c r="D320" s="5"/>
      <c r="E320" s="25">
        <v>4</v>
      </c>
      <c r="F320" s="25">
        <v>3</v>
      </c>
      <c r="G320" s="25"/>
      <c r="H320" s="25">
        <v>7</v>
      </c>
    </row>
    <row r="321" spans="1:8" ht="15">
      <c r="A321" s="28" t="s">
        <v>482</v>
      </c>
      <c r="B321" s="28" t="s">
        <v>483</v>
      </c>
      <c r="C321" s="28" t="s">
        <v>23</v>
      </c>
      <c r="D321" s="5"/>
      <c r="E321" s="25">
        <v>6</v>
      </c>
      <c r="F321" s="25">
        <v>3</v>
      </c>
      <c r="G321" s="25">
        <v>1</v>
      </c>
      <c r="H321" s="25">
        <v>12</v>
      </c>
    </row>
    <row r="322" spans="1:8" ht="15">
      <c r="A322" s="28" t="s">
        <v>497</v>
      </c>
      <c r="B322" s="28" t="s">
        <v>498</v>
      </c>
      <c r="C322" s="28" t="s">
        <v>22</v>
      </c>
      <c r="D322" s="5"/>
      <c r="E322" s="25">
        <v>46</v>
      </c>
      <c r="F322" s="25">
        <v>10</v>
      </c>
      <c r="G322" s="25">
        <v>15</v>
      </c>
      <c r="H322" s="25">
        <v>22</v>
      </c>
    </row>
    <row r="323" spans="1:8" ht="15">
      <c r="A323" s="28" t="s">
        <v>512</v>
      </c>
      <c r="B323" s="28" t="s">
        <v>513</v>
      </c>
      <c r="C323" s="28" t="s">
        <v>16</v>
      </c>
      <c r="D323" s="5"/>
      <c r="E323" s="25">
        <v>41</v>
      </c>
      <c r="F323" s="25">
        <v>15</v>
      </c>
      <c r="G323" s="25">
        <v>15</v>
      </c>
      <c r="H323" s="25"/>
    </row>
    <row r="324" spans="1:8" ht="15">
      <c r="A324" s="28" t="s">
        <v>266</v>
      </c>
      <c r="B324" s="28" t="s">
        <v>504</v>
      </c>
      <c r="C324" s="28" t="s">
        <v>17</v>
      </c>
      <c r="D324" s="5"/>
      <c r="E324" s="25">
        <v>51</v>
      </c>
      <c r="F324" s="25">
        <v>3</v>
      </c>
      <c r="G324" s="25"/>
      <c r="H324" s="25"/>
    </row>
    <row r="325" spans="1:8" ht="12.75" customHeight="1">
      <c r="A325" s="28" t="s">
        <v>499</v>
      </c>
      <c r="B325" s="28" t="s">
        <v>500</v>
      </c>
      <c r="C325" s="28" t="s">
        <v>22</v>
      </c>
      <c r="D325" s="5"/>
      <c r="E325" s="25">
        <v>67.5</v>
      </c>
      <c r="F325" s="25">
        <v>82.5</v>
      </c>
      <c r="G325" s="25"/>
      <c r="H325" s="25">
        <v>20</v>
      </c>
    </row>
    <row r="326" spans="1:8" ht="12.75" customHeight="1">
      <c r="A326" s="28" t="s">
        <v>480</v>
      </c>
      <c r="B326" s="28" t="s">
        <v>481</v>
      </c>
      <c r="C326" s="28" t="s">
        <v>17</v>
      </c>
      <c r="D326" s="5"/>
      <c r="E326" s="25">
        <v>52</v>
      </c>
      <c r="F326" s="25">
        <v>55</v>
      </c>
      <c r="G326" s="25">
        <v>10</v>
      </c>
      <c r="H326" s="25">
        <v>14</v>
      </c>
    </row>
    <row r="327" spans="1:8" ht="15">
      <c r="A327" s="28" t="s">
        <v>479</v>
      </c>
      <c r="B327" s="28" t="s">
        <v>145</v>
      </c>
      <c r="C327" s="28" t="s">
        <v>17</v>
      </c>
      <c r="D327" s="5"/>
      <c r="E327" s="25">
        <v>10</v>
      </c>
      <c r="F327" s="25">
        <v>3</v>
      </c>
      <c r="G327" s="25">
        <v>1</v>
      </c>
      <c r="H327" s="25">
        <v>30</v>
      </c>
    </row>
    <row r="328" spans="1:8" ht="15">
      <c r="A328" s="28" t="s">
        <v>506</v>
      </c>
      <c r="B328" s="28" t="s">
        <v>485</v>
      </c>
      <c r="C328" s="28" t="s">
        <v>10</v>
      </c>
      <c r="D328" s="5"/>
      <c r="E328" s="25">
        <v>30</v>
      </c>
      <c r="F328" s="25">
        <v>10</v>
      </c>
      <c r="G328" s="25">
        <v>15</v>
      </c>
      <c r="H328" s="25"/>
    </row>
    <row r="329" spans="1:8" ht="15">
      <c r="A329" s="28" t="s">
        <v>484</v>
      </c>
      <c r="B329" s="28" t="s">
        <v>485</v>
      </c>
      <c r="C329" s="28" t="s">
        <v>23</v>
      </c>
      <c r="D329" s="5"/>
      <c r="E329" s="25">
        <v>5</v>
      </c>
      <c r="F329" s="25">
        <v>7</v>
      </c>
      <c r="G329" s="25">
        <v>1</v>
      </c>
      <c r="H329" s="25">
        <v>10</v>
      </c>
    </row>
    <row r="330" spans="1:8" ht="15">
      <c r="A330" s="28" t="s">
        <v>484</v>
      </c>
      <c r="B330" s="28" t="s">
        <v>501</v>
      </c>
      <c r="C330" s="28" t="s">
        <v>37</v>
      </c>
      <c r="D330" s="5"/>
      <c r="E330" s="25"/>
      <c r="F330" s="25"/>
      <c r="G330" s="25"/>
      <c r="H330" s="25">
        <v>2</v>
      </c>
    </row>
    <row r="331" spans="1:8" ht="15.75" thickBot="1">
      <c r="A331" s="28" t="s">
        <v>502</v>
      </c>
      <c r="B331" s="28" t="s">
        <v>503</v>
      </c>
      <c r="C331" s="28" t="s">
        <v>10</v>
      </c>
      <c r="D331" s="5"/>
      <c r="E331" s="25">
        <v>74</v>
      </c>
      <c r="F331" s="25">
        <v>3</v>
      </c>
      <c r="G331" s="25">
        <v>1</v>
      </c>
      <c r="H331" s="25"/>
    </row>
    <row r="332" spans="1:8" ht="12.75" thickBot="1">
      <c r="A332" s="290" t="s">
        <v>56</v>
      </c>
      <c r="B332" s="291"/>
      <c r="C332" s="291"/>
      <c r="D332" s="291"/>
      <c r="E332" s="13">
        <f>SUM(E308:E331)</f>
        <v>579.5</v>
      </c>
      <c r="F332" s="34">
        <f>SUM(F308:G331)</f>
        <v>301.5</v>
      </c>
      <c r="G332" s="133"/>
      <c r="H332" s="15">
        <f>SUM(H308:H331)</f>
        <v>168</v>
      </c>
    </row>
    <row r="333" spans="1:8" ht="12.75" thickBot="1">
      <c r="A333" s="8"/>
      <c r="B333" s="8"/>
      <c r="C333" s="8"/>
      <c r="D333" s="8"/>
      <c r="E333" s="12"/>
      <c r="F333" s="12"/>
      <c r="G333" s="12"/>
      <c r="H333" s="12"/>
    </row>
    <row r="334" spans="1:8" ht="12.75" thickBot="1">
      <c r="A334" s="119" t="s">
        <v>8</v>
      </c>
      <c r="B334" s="120"/>
      <c r="C334" s="120"/>
      <c r="D334" s="120"/>
      <c r="E334" s="120"/>
      <c r="F334" s="120"/>
      <c r="G334" s="123"/>
      <c r="H334" s="121"/>
    </row>
    <row r="335" spans="1:8" ht="15">
      <c r="A335" s="28" t="s">
        <v>231</v>
      </c>
      <c r="B335" s="28" t="s">
        <v>519</v>
      </c>
      <c r="C335" s="28" t="s">
        <v>0</v>
      </c>
      <c r="D335" s="5"/>
      <c r="E335" s="25">
        <v>8</v>
      </c>
      <c r="F335" s="25">
        <v>10</v>
      </c>
      <c r="G335" s="25">
        <v>1</v>
      </c>
      <c r="H335" s="25">
        <v>22</v>
      </c>
    </row>
    <row r="336" spans="1:8" ht="15.75" thickBot="1">
      <c r="A336" s="28" t="s">
        <v>530</v>
      </c>
      <c r="B336" s="28" t="s">
        <v>542</v>
      </c>
      <c r="C336" s="28" t="s">
        <v>0</v>
      </c>
      <c r="D336" s="23"/>
      <c r="E336" s="25">
        <v>2</v>
      </c>
      <c r="F336" s="25">
        <v>5</v>
      </c>
      <c r="G336" s="25"/>
      <c r="H336" s="25"/>
    </row>
    <row r="337" spans="1:8" ht="12.75" thickBot="1">
      <c r="A337" s="295" t="s">
        <v>191</v>
      </c>
      <c r="B337" s="296"/>
      <c r="C337" s="296"/>
      <c r="D337" s="296"/>
      <c r="E337" s="35">
        <f>SUM(E335:E336)</f>
        <v>10</v>
      </c>
      <c r="F337" s="34">
        <f>SUM(F335:G336)</f>
        <v>16</v>
      </c>
      <c r="G337" s="134"/>
      <c r="H337" s="44">
        <f>SUM(H335:H336)</f>
        <v>22</v>
      </c>
    </row>
    <row r="338" spans="1:8" ht="15">
      <c r="A338" s="28" t="s">
        <v>526</v>
      </c>
      <c r="B338" s="28" t="s">
        <v>527</v>
      </c>
      <c r="C338" s="28" t="s">
        <v>35</v>
      </c>
      <c r="D338" s="4"/>
      <c r="E338" s="2"/>
      <c r="F338" s="25"/>
      <c r="G338" s="25"/>
      <c r="H338" s="25">
        <v>2</v>
      </c>
    </row>
    <row r="339" spans="1:8" ht="15">
      <c r="A339" s="28" t="s">
        <v>516</v>
      </c>
      <c r="B339" s="28" t="s">
        <v>517</v>
      </c>
      <c r="C339" s="28" t="s">
        <v>10</v>
      </c>
      <c r="D339" s="5"/>
      <c r="E339" s="25">
        <v>5</v>
      </c>
      <c r="F339" s="25">
        <v>6</v>
      </c>
      <c r="G339" s="25">
        <v>1</v>
      </c>
      <c r="H339" s="25">
        <v>30</v>
      </c>
    </row>
    <row r="340" spans="1:8" ht="15">
      <c r="A340" s="28" t="s">
        <v>516</v>
      </c>
      <c r="B340" s="28" t="s">
        <v>518</v>
      </c>
      <c r="C340" s="28" t="s">
        <v>17</v>
      </c>
      <c r="D340" s="5"/>
      <c r="E340" s="25">
        <v>6</v>
      </c>
      <c r="F340" s="25">
        <v>3</v>
      </c>
      <c r="G340" s="25"/>
      <c r="H340" s="25">
        <v>24</v>
      </c>
    </row>
    <row r="341" spans="1:8" ht="15">
      <c r="A341" s="28" t="s">
        <v>532</v>
      </c>
      <c r="B341" s="28" t="s">
        <v>533</v>
      </c>
      <c r="C341" s="28" t="s">
        <v>22</v>
      </c>
      <c r="D341" s="5"/>
      <c r="E341" s="25">
        <v>28</v>
      </c>
      <c r="F341" s="25"/>
      <c r="G341" s="25"/>
      <c r="H341" s="25">
        <v>17</v>
      </c>
    </row>
    <row r="342" spans="1:8" ht="15">
      <c r="A342" s="55" t="s">
        <v>522</v>
      </c>
      <c r="B342" s="55" t="s">
        <v>523</v>
      </c>
      <c r="C342" s="55" t="s">
        <v>10</v>
      </c>
      <c r="D342" s="127"/>
      <c r="E342" s="25">
        <v>6</v>
      </c>
      <c r="F342" s="25">
        <v>2</v>
      </c>
      <c r="G342" s="25">
        <v>1</v>
      </c>
      <c r="H342" s="25">
        <v>20</v>
      </c>
    </row>
    <row r="343" spans="1:8" ht="15">
      <c r="A343" s="28" t="s">
        <v>524</v>
      </c>
      <c r="B343" s="28" t="s">
        <v>424</v>
      </c>
      <c r="C343" s="28" t="s">
        <v>23</v>
      </c>
      <c r="D343" s="5"/>
      <c r="E343" s="25">
        <v>7</v>
      </c>
      <c r="F343" s="25">
        <v>2</v>
      </c>
      <c r="G343" s="25">
        <v>1</v>
      </c>
      <c r="H343" s="25">
        <v>15</v>
      </c>
    </row>
    <row r="344" spans="1:8" ht="15">
      <c r="A344" s="28" t="s">
        <v>514</v>
      </c>
      <c r="B344" s="28" t="s">
        <v>120</v>
      </c>
      <c r="C344" s="28" t="s">
        <v>17</v>
      </c>
      <c r="D344" s="5"/>
      <c r="E344" s="25">
        <v>14</v>
      </c>
      <c r="F344" s="25">
        <v>31</v>
      </c>
      <c r="G344" s="25">
        <v>1</v>
      </c>
      <c r="H344" s="25">
        <v>34</v>
      </c>
    </row>
    <row r="345" spans="1:8" ht="15">
      <c r="A345" s="28" t="s">
        <v>530</v>
      </c>
      <c r="B345" s="28" t="s">
        <v>531</v>
      </c>
      <c r="C345" s="28" t="s">
        <v>16</v>
      </c>
      <c r="D345" s="5"/>
      <c r="E345" s="25">
        <v>23.5</v>
      </c>
      <c r="F345" s="25">
        <v>20</v>
      </c>
      <c r="G345" s="25"/>
      <c r="H345" s="25">
        <v>22</v>
      </c>
    </row>
    <row r="346" spans="1:8" ht="15">
      <c r="A346" s="28" t="s">
        <v>528</v>
      </c>
      <c r="B346" s="28" t="s">
        <v>529</v>
      </c>
      <c r="C346" s="28" t="s">
        <v>23</v>
      </c>
      <c r="D346" s="5"/>
      <c r="E346" s="25">
        <v>4</v>
      </c>
      <c r="F346" s="25"/>
      <c r="G346" s="25"/>
      <c r="H346" s="25">
        <v>2</v>
      </c>
    </row>
    <row r="347" spans="1:8" ht="15">
      <c r="A347" s="28" t="s">
        <v>520</v>
      </c>
      <c r="B347" s="28" t="s">
        <v>521</v>
      </c>
      <c r="C347" s="28" t="s">
        <v>23</v>
      </c>
      <c r="D347" s="5"/>
      <c r="E347" s="25">
        <v>5</v>
      </c>
      <c r="F347" s="25">
        <v>1</v>
      </c>
      <c r="G347" s="25">
        <v>1</v>
      </c>
      <c r="H347" s="25">
        <v>20</v>
      </c>
    </row>
    <row r="348" spans="1:8" ht="15">
      <c r="A348" s="28" t="s">
        <v>231</v>
      </c>
      <c r="B348" s="28" t="s">
        <v>515</v>
      </c>
      <c r="C348" s="28" t="s">
        <v>23</v>
      </c>
      <c r="D348" s="5"/>
      <c r="E348" s="25">
        <v>7</v>
      </c>
      <c r="F348" s="25">
        <v>5</v>
      </c>
      <c r="G348" s="25">
        <v>1</v>
      </c>
      <c r="H348" s="25">
        <v>30</v>
      </c>
    </row>
    <row r="349" spans="1:8" ht="15.75" thickBot="1">
      <c r="A349" s="28" t="s">
        <v>231</v>
      </c>
      <c r="B349" s="28" t="s">
        <v>525</v>
      </c>
      <c r="C349" s="28" t="s">
        <v>17</v>
      </c>
      <c r="D349" s="5"/>
      <c r="E349" s="25">
        <v>46</v>
      </c>
      <c r="F349" s="25">
        <v>2</v>
      </c>
      <c r="G349" s="25">
        <v>1</v>
      </c>
      <c r="H349" s="25">
        <v>4</v>
      </c>
    </row>
    <row r="350" spans="1:8" ht="12.75" thickBot="1">
      <c r="A350" s="290" t="s">
        <v>56</v>
      </c>
      <c r="B350" s="291"/>
      <c r="C350" s="291"/>
      <c r="D350" s="302"/>
      <c r="E350" s="13">
        <f>SUM(E339:E349)</f>
        <v>151.5</v>
      </c>
      <c r="F350" s="34">
        <f>SUM(F338:G349)</f>
        <v>79</v>
      </c>
      <c r="G350" s="133"/>
      <c r="H350" s="15">
        <f>SUM(H338:H349)</f>
        <v>220</v>
      </c>
    </row>
    <row r="351" spans="1:8">
      <c r="A351" s="9"/>
      <c r="B351" s="9"/>
      <c r="C351" s="9"/>
      <c r="D351" s="9"/>
      <c r="E351" s="16"/>
      <c r="F351" s="16"/>
      <c r="G351" s="16"/>
      <c r="H351" s="16"/>
    </row>
  </sheetData>
  <sortState ref="A54:E58">
    <sortCondition ref="A54:A58"/>
  </sortState>
  <mergeCells count="45">
    <mergeCell ref="A159:D159"/>
    <mergeCell ref="A83:D83"/>
    <mergeCell ref="A114:D114"/>
    <mergeCell ref="A128:D128"/>
    <mergeCell ref="A350:D350"/>
    <mergeCell ref="A307:D307"/>
    <mergeCell ref="A298:D298"/>
    <mergeCell ref="A337:D337"/>
    <mergeCell ref="A213:D213"/>
    <mergeCell ref="A260:D260"/>
    <mergeCell ref="A238:D238"/>
    <mergeCell ref="A233:D233"/>
    <mergeCell ref="A225:D225"/>
    <mergeCell ref="A332:D332"/>
    <mergeCell ref="A293:D293"/>
    <mergeCell ref="A302:D302"/>
    <mergeCell ref="A242:D242"/>
    <mergeCell ref="A289:D289"/>
    <mergeCell ref="A264:D264"/>
    <mergeCell ref="A109:D109"/>
    <mergeCell ref="A54:H54"/>
    <mergeCell ref="A61:D61"/>
    <mergeCell ref="A207:D207"/>
    <mergeCell ref="A196:D196"/>
    <mergeCell ref="A181:D181"/>
    <mergeCell ref="A185:D185"/>
    <mergeCell ref="A203:D203"/>
    <mergeCell ref="A173:D173"/>
    <mergeCell ref="A147:D147"/>
    <mergeCell ref="A133:D133"/>
    <mergeCell ref="A165:D165"/>
    <mergeCell ref="A200:D200"/>
    <mergeCell ref="A118:D118"/>
    <mergeCell ref="A2:D2"/>
    <mergeCell ref="A66:D66"/>
    <mergeCell ref="A30:D30"/>
    <mergeCell ref="A21:D21"/>
    <mergeCell ref="A73:D73"/>
    <mergeCell ref="A3:H3"/>
    <mergeCell ref="A5:D5"/>
    <mergeCell ref="A23:H23"/>
    <mergeCell ref="A9:D9"/>
    <mergeCell ref="A52:D52"/>
    <mergeCell ref="A69:D69"/>
    <mergeCell ref="A7:H7"/>
  </mergeCells>
  <pageMargins left="0.7" right="0.7" top="0.75" bottom="0.75" header="0.3" footer="0.3"/>
  <pageSetup scale="97" orientation="landscape" r:id="rId1"/>
  <rowBreaks count="1" manualBreakCount="1"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Toetuste jaotus</vt:lpstr>
      <vt:lpstr>Punktid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2017-02-08T09:32:08Z</cp:lastPrinted>
  <dcterms:created xsi:type="dcterms:W3CDTF">2016-11-17T09:50:21Z</dcterms:created>
  <dcterms:modified xsi:type="dcterms:W3CDTF">2019-03-20T11:41:02Z</dcterms:modified>
</cp:coreProperties>
</file>